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bandile.NAMBOARD\Desktop\"/>
    </mc:Choice>
  </mc:AlternateContent>
  <xr:revisionPtr revIDLastSave="0" documentId="8_{012053DE-37D9-4C3E-831F-5FBBAFDB115B}" xr6:coauthVersionLast="47" xr6:coauthVersionMax="47" xr10:uidLastSave="{00000000-0000-0000-0000-000000000000}"/>
  <bookViews>
    <workbookView xWindow="-110" yWindow="-110" windowWidth="19420" windowHeight="10420" firstSheet="2" activeTab="9" xr2:uid="{00000000-000D-0000-FFFF-FFFF00000000}"/>
  </bookViews>
  <sheets>
    <sheet name=" Item List 2024" sheetId="2" r:id="rId1"/>
    <sheet name="Banana" sheetId="3" r:id="rId2"/>
    <sheet name="Pawpaw" sheetId="20" r:id="rId3"/>
    <sheet name="Litchi" sheetId="16" r:id="rId4"/>
    <sheet name="Citrus" sheetId="23" r:id="rId5"/>
    <sheet name="Plum" sheetId="29" r:id="rId6"/>
    <sheet name="Nectarine" sheetId="24" r:id="rId7"/>
    <sheet name="Dragon" sheetId="30" r:id="rId8"/>
    <sheet name="Mango" sheetId="25" r:id="rId9"/>
    <sheet name="Avocado" sheetId="26" r:id="rId10"/>
    <sheet name="Guava" sheetId="27" r:id="rId11"/>
    <sheet name="Peach" sheetId="28" r:id="rId12"/>
    <sheet name="Passion Fruit" sheetId="31" r:id="rId13"/>
    <sheet name="Strawberry" sheetId="32" r:id="rId14"/>
  </sheets>
  <externalReferences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SKBLvW+9ZBdVuHX70bMS3TFqR2yFEc+TCrZI7U2GNaw="/>
    </ext>
  </extLst>
</workbook>
</file>

<file path=xl/calcChain.xml><?xml version="1.0" encoding="utf-8"?>
<calcChain xmlns="http://schemas.openxmlformats.org/spreadsheetml/2006/main">
  <c r="F22" i="32" l="1"/>
  <c r="H22" i="32"/>
  <c r="F25" i="32"/>
  <c r="H25" i="32" s="1"/>
  <c r="F24" i="32"/>
  <c r="H24" i="32" s="1"/>
  <c r="F11" i="32"/>
  <c r="H11" i="32" s="1"/>
  <c r="F10" i="32"/>
  <c r="H10" i="32" s="1"/>
  <c r="F26" i="31"/>
  <c r="H26" i="31" s="1"/>
  <c r="F25" i="31"/>
  <c r="H25" i="31" s="1"/>
  <c r="B33" i="32"/>
  <c r="B34" i="32" s="1"/>
  <c r="I30" i="32" s="1"/>
  <c r="F27" i="32"/>
  <c r="H27" i="32" s="1"/>
  <c r="F26" i="32"/>
  <c r="H26" i="32" s="1"/>
  <c r="F23" i="32"/>
  <c r="H23" i="32" s="1"/>
  <c r="F21" i="32"/>
  <c r="H21" i="32" s="1"/>
  <c r="F20" i="32"/>
  <c r="H20" i="32" s="1"/>
  <c r="F19" i="32"/>
  <c r="H19" i="32" s="1"/>
  <c r="F18" i="32"/>
  <c r="H18" i="32" s="1"/>
  <c r="F17" i="32"/>
  <c r="H17" i="32" s="1"/>
  <c r="F16" i="32"/>
  <c r="H16" i="32" s="1"/>
  <c r="F15" i="32"/>
  <c r="H15" i="32" s="1"/>
  <c r="F14" i="32"/>
  <c r="H14" i="32" s="1"/>
  <c r="F13" i="32"/>
  <c r="H13" i="32" s="1"/>
  <c r="F12" i="32"/>
  <c r="H12" i="32" s="1"/>
  <c r="F9" i="32"/>
  <c r="H9" i="32" s="1"/>
  <c r="F8" i="32"/>
  <c r="H8" i="32" s="1"/>
  <c r="F7" i="32"/>
  <c r="H7" i="32" s="1"/>
  <c r="F6" i="32"/>
  <c r="H6" i="32" s="1"/>
  <c r="I35" i="31"/>
  <c r="B34" i="31"/>
  <c r="I34" i="31" s="1"/>
  <c r="I36" i="31" s="1"/>
  <c r="I31" i="31"/>
  <c r="H28" i="31"/>
  <c r="H27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28" i="32" l="1"/>
  <c r="I33" i="32"/>
  <c r="H29" i="31"/>
  <c r="I32" i="31" s="1"/>
  <c r="I33" i="31" s="1"/>
  <c r="I31" i="32" l="1"/>
  <c r="I32" i="32" s="1"/>
  <c r="I34" i="32"/>
  <c r="I35" i="32" s="1"/>
  <c r="F23" i="30" l="1"/>
  <c r="H23" i="30" s="1"/>
  <c r="I23" i="30" s="1"/>
  <c r="F15" i="30"/>
  <c r="H15" i="30" s="1"/>
  <c r="F14" i="30"/>
  <c r="H14" i="30" s="1"/>
  <c r="F13" i="30"/>
  <c r="H13" i="30" s="1"/>
  <c r="F12" i="30"/>
  <c r="H12" i="30" s="1"/>
  <c r="F19" i="30"/>
  <c r="H19" i="30" s="1"/>
  <c r="F18" i="30"/>
  <c r="H18" i="30" s="1"/>
  <c r="B41" i="30"/>
  <c r="B42" i="30" s="1"/>
  <c r="I38" i="30" s="1"/>
  <c r="F35" i="30"/>
  <c r="F34" i="30"/>
  <c r="H34" i="30" s="1"/>
  <c r="I34" i="30" s="1"/>
  <c r="F33" i="30"/>
  <c r="H33" i="30" s="1"/>
  <c r="I33" i="30" s="1"/>
  <c r="F32" i="30"/>
  <c r="H32" i="30" s="1"/>
  <c r="I32" i="30" s="1"/>
  <c r="F31" i="30"/>
  <c r="H31" i="30" s="1"/>
  <c r="I31" i="30" s="1"/>
  <c r="F30" i="30"/>
  <c r="H30" i="30" s="1"/>
  <c r="I30" i="30" s="1"/>
  <c r="F29" i="30"/>
  <c r="H29" i="30" s="1"/>
  <c r="I29" i="30" s="1"/>
  <c r="F28" i="30"/>
  <c r="H28" i="30" s="1"/>
  <c r="I28" i="30" s="1"/>
  <c r="F27" i="30"/>
  <c r="F26" i="30"/>
  <c r="H26" i="30" s="1"/>
  <c r="I26" i="30" s="1"/>
  <c r="F25" i="30"/>
  <c r="H25" i="30" s="1"/>
  <c r="I25" i="30" s="1"/>
  <c r="F24" i="30"/>
  <c r="H24" i="30" s="1"/>
  <c r="I24" i="30" s="1"/>
  <c r="F22" i="30"/>
  <c r="H22" i="30" s="1"/>
  <c r="I22" i="30" s="1"/>
  <c r="F21" i="30"/>
  <c r="H21" i="30" s="1"/>
  <c r="I21" i="30" s="1"/>
  <c r="F20" i="30"/>
  <c r="H20" i="30" s="1"/>
  <c r="I20" i="30" s="1"/>
  <c r="F17" i="30"/>
  <c r="H17" i="30" s="1"/>
  <c r="F16" i="30"/>
  <c r="H16" i="30" s="1"/>
  <c r="F11" i="30"/>
  <c r="H11" i="30" s="1"/>
  <c r="F10" i="30"/>
  <c r="H10" i="30" s="1"/>
  <c r="F9" i="30"/>
  <c r="H9" i="30" s="1"/>
  <c r="F8" i="30"/>
  <c r="H8" i="30" s="1"/>
  <c r="F7" i="30"/>
  <c r="H7" i="30" s="1"/>
  <c r="F6" i="30"/>
  <c r="H6" i="30" s="1"/>
  <c r="I40" i="29"/>
  <c r="B40" i="29"/>
  <c r="B41" i="29" s="1"/>
  <c r="I37" i="29" s="1"/>
  <c r="F34" i="29"/>
  <c r="J34" i="29" s="1"/>
  <c r="F33" i="29"/>
  <c r="H33" i="29" s="1"/>
  <c r="I33" i="29" s="1"/>
  <c r="F32" i="29"/>
  <c r="H32" i="29" s="1"/>
  <c r="I32" i="29" s="1"/>
  <c r="J32" i="29" s="1"/>
  <c r="F31" i="29"/>
  <c r="H31" i="29" s="1"/>
  <c r="I31" i="29" s="1"/>
  <c r="J31" i="29" s="1"/>
  <c r="F30" i="29"/>
  <c r="J30" i="29" s="1"/>
  <c r="F29" i="29"/>
  <c r="H29" i="29" s="1"/>
  <c r="I29" i="29" s="1"/>
  <c r="F28" i="29"/>
  <c r="J28" i="29" s="1"/>
  <c r="F27" i="29"/>
  <c r="H27" i="29" s="1"/>
  <c r="I27" i="29" s="1"/>
  <c r="J27" i="29" s="1"/>
  <c r="F26" i="29"/>
  <c r="H26" i="29" s="1"/>
  <c r="I26" i="29" s="1"/>
  <c r="J26" i="29" s="1"/>
  <c r="F25" i="29"/>
  <c r="H25" i="29" s="1"/>
  <c r="I25" i="29" s="1"/>
  <c r="J25" i="29" s="1"/>
  <c r="F24" i="29"/>
  <c r="H24" i="29" s="1"/>
  <c r="I24" i="29" s="1"/>
  <c r="J24" i="29" s="1"/>
  <c r="F23" i="29"/>
  <c r="H23" i="29" s="1"/>
  <c r="I23" i="29" s="1"/>
  <c r="J23" i="29" s="1"/>
  <c r="F22" i="29"/>
  <c r="J22" i="29" s="1"/>
  <c r="F21" i="29"/>
  <c r="H21" i="29" s="1"/>
  <c r="I21" i="29" s="1"/>
  <c r="F20" i="29"/>
  <c r="H20" i="29" s="1"/>
  <c r="I20" i="29" s="1"/>
  <c r="J20" i="29" s="1"/>
  <c r="F19" i="29"/>
  <c r="H19" i="29" s="1"/>
  <c r="I19" i="29" s="1"/>
  <c r="J19" i="29" s="1"/>
  <c r="F18" i="29"/>
  <c r="H18" i="29" s="1"/>
  <c r="I18" i="29" s="1"/>
  <c r="J18" i="29" s="1"/>
  <c r="F17" i="29"/>
  <c r="H17" i="29" s="1"/>
  <c r="I17" i="29" s="1"/>
  <c r="J17" i="29" s="1"/>
  <c r="F16" i="29"/>
  <c r="H16" i="29" s="1"/>
  <c r="I16" i="29" s="1"/>
  <c r="F15" i="29"/>
  <c r="H15" i="29" s="1"/>
  <c r="F14" i="29"/>
  <c r="H14" i="29" s="1"/>
  <c r="F13" i="29"/>
  <c r="H13" i="29" s="1"/>
  <c r="F12" i="29"/>
  <c r="H12" i="29" s="1"/>
  <c r="F11" i="29"/>
  <c r="H11" i="29" s="1"/>
  <c r="F10" i="29"/>
  <c r="H10" i="29" s="1"/>
  <c r="F9" i="29"/>
  <c r="H9" i="29" s="1"/>
  <c r="F8" i="29"/>
  <c r="H8" i="29" s="1"/>
  <c r="F7" i="29"/>
  <c r="H7" i="29" s="1"/>
  <c r="F6" i="29"/>
  <c r="H6" i="29" s="1"/>
  <c r="B40" i="28"/>
  <c r="B41" i="28" s="1"/>
  <c r="I37" i="28" s="1"/>
  <c r="F34" i="28"/>
  <c r="H34" i="28" s="1"/>
  <c r="I34" i="28" s="1"/>
  <c r="F33" i="28"/>
  <c r="H33" i="28" s="1"/>
  <c r="I33" i="28" s="1"/>
  <c r="F32" i="28"/>
  <c r="H32" i="28" s="1"/>
  <c r="I32" i="28" s="1"/>
  <c r="J32" i="28" s="1"/>
  <c r="F31" i="28"/>
  <c r="H31" i="28" s="1"/>
  <c r="I31" i="28" s="1"/>
  <c r="J31" i="28" s="1"/>
  <c r="F30" i="28"/>
  <c r="J30" i="28" s="1"/>
  <c r="F29" i="28"/>
  <c r="H29" i="28" s="1"/>
  <c r="I29" i="28" s="1"/>
  <c r="F28" i="28"/>
  <c r="J28" i="28" s="1"/>
  <c r="F27" i="28"/>
  <c r="H27" i="28" s="1"/>
  <c r="I27" i="28" s="1"/>
  <c r="J27" i="28" s="1"/>
  <c r="F26" i="28"/>
  <c r="H26" i="28" s="1"/>
  <c r="I26" i="28" s="1"/>
  <c r="J26" i="28" s="1"/>
  <c r="F25" i="28"/>
  <c r="H25" i="28" s="1"/>
  <c r="I25" i="28" s="1"/>
  <c r="J25" i="28" s="1"/>
  <c r="F24" i="28"/>
  <c r="H24" i="28" s="1"/>
  <c r="I24" i="28" s="1"/>
  <c r="J24" i="28" s="1"/>
  <c r="F23" i="28"/>
  <c r="H23" i="28" s="1"/>
  <c r="I23" i="28" s="1"/>
  <c r="J23" i="28" s="1"/>
  <c r="F22" i="28"/>
  <c r="H22" i="28" s="1"/>
  <c r="I22" i="28" s="1"/>
  <c r="F21" i="28"/>
  <c r="H21" i="28" s="1"/>
  <c r="I21" i="28" s="1"/>
  <c r="F20" i="28"/>
  <c r="H20" i="28" s="1"/>
  <c r="I20" i="28" s="1"/>
  <c r="J20" i="28" s="1"/>
  <c r="F19" i="28"/>
  <c r="H19" i="28" s="1"/>
  <c r="I19" i="28" s="1"/>
  <c r="J19" i="28" s="1"/>
  <c r="F18" i="28"/>
  <c r="H18" i="28" s="1"/>
  <c r="I18" i="28" s="1"/>
  <c r="J18" i="28" s="1"/>
  <c r="F17" i="28"/>
  <c r="H17" i="28" s="1"/>
  <c r="I17" i="28" s="1"/>
  <c r="J17" i="28" s="1"/>
  <c r="F16" i="28"/>
  <c r="H16" i="28" s="1"/>
  <c r="I16" i="28" s="1"/>
  <c r="F15" i="28"/>
  <c r="H15" i="28" s="1"/>
  <c r="F14" i="28"/>
  <c r="H14" i="28" s="1"/>
  <c r="F13" i="28"/>
  <c r="H13" i="28" s="1"/>
  <c r="F12" i="28"/>
  <c r="H12" i="28" s="1"/>
  <c r="F11" i="28"/>
  <c r="H11" i="28" s="1"/>
  <c r="F10" i="28"/>
  <c r="H10" i="28" s="1"/>
  <c r="F9" i="28"/>
  <c r="H9" i="28" s="1"/>
  <c r="F8" i="28"/>
  <c r="H8" i="28" s="1"/>
  <c r="F7" i="28"/>
  <c r="H7" i="28" s="1"/>
  <c r="F6" i="28"/>
  <c r="H6" i="28" s="1"/>
  <c r="F20" i="27"/>
  <c r="B41" i="27"/>
  <c r="B42" i="27" s="1"/>
  <c r="I38" i="27" s="1"/>
  <c r="F35" i="27"/>
  <c r="J35" i="27" s="1"/>
  <c r="F34" i="27"/>
  <c r="H34" i="27" s="1"/>
  <c r="I34" i="27" s="1"/>
  <c r="F33" i="27"/>
  <c r="H33" i="27" s="1"/>
  <c r="I33" i="27" s="1"/>
  <c r="J33" i="27" s="1"/>
  <c r="F32" i="27"/>
  <c r="H32" i="27" s="1"/>
  <c r="I32" i="27" s="1"/>
  <c r="J32" i="27" s="1"/>
  <c r="F31" i="27"/>
  <c r="J31" i="27" s="1"/>
  <c r="F30" i="27"/>
  <c r="H30" i="27" s="1"/>
  <c r="I30" i="27" s="1"/>
  <c r="F29" i="27"/>
  <c r="J29" i="27" s="1"/>
  <c r="F28" i="27"/>
  <c r="H28" i="27" s="1"/>
  <c r="I28" i="27" s="1"/>
  <c r="J28" i="27" s="1"/>
  <c r="F27" i="27"/>
  <c r="H27" i="27" s="1"/>
  <c r="I27" i="27" s="1"/>
  <c r="J27" i="27" s="1"/>
  <c r="F26" i="27"/>
  <c r="H26" i="27" s="1"/>
  <c r="I26" i="27" s="1"/>
  <c r="J26" i="27" s="1"/>
  <c r="F25" i="27"/>
  <c r="H25" i="27" s="1"/>
  <c r="I25" i="27" s="1"/>
  <c r="J25" i="27" s="1"/>
  <c r="F24" i="27"/>
  <c r="H24" i="27" s="1"/>
  <c r="I24" i="27" s="1"/>
  <c r="J24" i="27" s="1"/>
  <c r="F23" i="27"/>
  <c r="J23" i="27" s="1"/>
  <c r="F22" i="27"/>
  <c r="H22" i="27" s="1"/>
  <c r="I22" i="27" s="1"/>
  <c r="F21" i="27"/>
  <c r="H21" i="27" s="1"/>
  <c r="I21" i="27" s="1"/>
  <c r="J21" i="27" s="1"/>
  <c r="F19" i="27"/>
  <c r="H19" i="27" s="1"/>
  <c r="I19" i="27" s="1"/>
  <c r="J19" i="27" s="1"/>
  <c r="F18" i="27"/>
  <c r="H18" i="27" s="1"/>
  <c r="I18" i="27" s="1"/>
  <c r="J18" i="27" s="1"/>
  <c r="F17" i="27"/>
  <c r="H17" i="27" s="1"/>
  <c r="I17" i="27" s="1"/>
  <c r="J17" i="27" s="1"/>
  <c r="F16" i="27"/>
  <c r="H16" i="27" s="1"/>
  <c r="I16" i="27" s="1"/>
  <c r="F15" i="27"/>
  <c r="H15" i="27" s="1"/>
  <c r="F14" i="27"/>
  <c r="H14" i="27" s="1"/>
  <c r="F13" i="27"/>
  <c r="H13" i="27" s="1"/>
  <c r="F12" i="27"/>
  <c r="H12" i="27" s="1"/>
  <c r="F11" i="27"/>
  <c r="H11" i="27" s="1"/>
  <c r="F10" i="27"/>
  <c r="H10" i="27" s="1"/>
  <c r="F9" i="27"/>
  <c r="H9" i="27" s="1"/>
  <c r="F8" i="27"/>
  <c r="H8" i="27" s="1"/>
  <c r="F7" i="27"/>
  <c r="H7" i="27" s="1"/>
  <c r="F6" i="27"/>
  <c r="H6" i="27" s="1"/>
  <c r="F32" i="25"/>
  <c r="H32" i="25" s="1"/>
  <c r="I32" i="25" s="1"/>
  <c r="J32" i="25" s="1"/>
  <c r="F23" i="26"/>
  <c r="H23" i="26" s="1"/>
  <c r="I23" i="26" s="1"/>
  <c r="J23" i="26" s="1"/>
  <c r="B39" i="26"/>
  <c r="B40" i="26" s="1"/>
  <c r="I36" i="26" s="1"/>
  <c r="F33" i="26"/>
  <c r="H33" i="26" s="1"/>
  <c r="I33" i="26" s="1"/>
  <c r="F32" i="26"/>
  <c r="J32" i="26" s="1"/>
  <c r="F31" i="26"/>
  <c r="H31" i="26" s="1"/>
  <c r="I31" i="26" s="1"/>
  <c r="J31" i="26" s="1"/>
  <c r="F30" i="26"/>
  <c r="H30" i="26" s="1"/>
  <c r="I30" i="26" s="1"/>
  <c r="J30" i="26" s="1"/>
  <c r="F29" i="26"/>
  <c r="J29" i="26" s="1"/>
  <c r="F28" i="26"/>
  <c r="H28" i="26" s="1"/>
  <c r="I28" i="26" s="1"/>
  <c r="F27" i="26"/>
  <c r="H27" i="26" s="1"/>
  <c r="I27" i="26" s="1"/>
  <c r="J27" i="26" s="1"/>
  <c r="F26" i="26"/>
  <c r="H26" i="26" s="1"/>
  <c r="I26" i="26" s="1"/>
  <c r="J26" i="26" s="1"/>
  <c r="F25" i="26"/>
  <c r="H25" i="26" s="1"/>
  <c r="I25" i="26" s="1"/>
  <c r="J25" i="26" s="1"/>
  <c r="F24" i="26"/>
  <c r="H24" i="26" s="1"/>
  <c r="I24" i="26" s="1"/>
  <c r="J24" i="26" s="1"/>
  <c r="F22" i="26"/>
  <c r="H22" i="26" s="1"/>
  <c r="I22" i="26" s="1"/>
  <c r="F21" i="26"/>
  <c r="J21" i="26" s="1"/>
  <c r="F20" i="26"/>
  <c r="H20" i="26" s="1"/>
  <c r="I20" i="26" s="1"/>
  <c r="J20" i="26" s="1"/>
  <c r="F19" i="26"/>
  <c r="H19" i="26" s="1"/>
  <c r="I19" i="26" s="1"/>
  <c r="J19" i="26" s="1"/>
  <c r="F18" i="26"/>
  <c r="H18" i="26" s="1"/>
  <c r="I18" i="26" s="1"/>
  <c r="J18" i="26" s="1"/>
  <c r="F17" i="26"/>
  <c r="H17" i="26" s="1"/>
  <c r="I17" i="26" s="1"/>
  <c r="J17" i="26" s="1"/>
  <c r="F16" i="26"/>
  <c r="H16" i="26" s="1"/>
  <c r="I16" i="26" s="1"/>
  <c r="F15" i="26"/>
  <c r="H15" i="26" s="1"/>
  <c r="F14" i="26"/>
  <c r="H14" i="26" s="1"/>
  <c r="F13" i="26"/>
  <c r="H13" i="26" s="1"/>
  <c r="F12" i="26"/>
  <c r="H12" i="26" s="1"/>
  <c r="F11" i="26"/>
  <c r="H11" i="26" s="1"/>
  <c r="F10" i="26"/>
  <c r="H10" i="26" s="1"/>
  <c r="F9" i="26"/>
  <c r="H9" i="26" s="1"/>
  <c r="F8" i="26"/>
  <c r="H8" i="26" s="1"/>
  <c r="F7" i="26"/>
  <c r="H7" i="26" s="1"/>
  <c r="F6" i="26"/>
  <c r="H6" i="26" s="1"/>
  <c r="B40" i="25"/>
  <c r="B41" i="25" s="1"/>
  <c r="I37" i="25" s="1"/>
  <c r="F34" i="25"/>
  <c r="J34" i="25" s="1"/>
  <c r="F33" i="25"/>
  <c r="H33" i="25" s="1"/>
  <c r="I33" i="25" s="1"/>
  <c r="F31" i="25"/>
  <c r="H31" i="25" s="1"/>
  <c r="I31" i="25" s="1"/>
  <c r="J31" i="25" s="1"/>
  <c r="F30" i="25"/>
  <c r="J30" i="25" s="1"/>
  <c r="F29" i="25"/>
  <c r="H29" i="25" s="1"/>
  <c r="I29" i="25" s="1"/>
  <c r="F28" i="25"/>
  <c r="J28" i="25" s="1"/>
  <c r="F27" i="25"/>
  <c r="H27" i="25" s="1"/>
  <c r="I27" i="25" s="1"/>
  <c r="J27" i="25" s="1"/>
  <c r="F26" i="25"/>
  <c r="H26" i="25" s="1"/>
  <c r="I26" i="25" s="1"/>
  <c r="J26" i="25" s="1"/>
  <c r="F25" i="25"/>
  <c r="H25" i="25" s="1"/>
  <c r="I25" i="25" s="1"/>
  <c r="J25" i="25" s="1"/>
  <c r="F24" i="25"/>
  <c r="H24" i="25" s="1"/>
  <c r="I24" i="25" s="1"/>
  <c r="J24" i="25" s="1"/>
  <c r="F23" i="25"/>
  <c r="H23" i="25" s="1"/>
  <c r="I23" i="25" s="1"/>
  <c r="J23" i="25" s="1"/>
  <c r="F22" i="25"/>
  <c r="J22" i="25" s="1"/>
  <c r="F21" i="25"/>
  <c r="H21" i="25" s="1"/>
  <c r="I21" i="25" s="1"/>
  <c r="F20" i="25"/>
  <c r="H20" i="25" s="1"/>
  <c r="I20" i="25" s="1"/>
  <c r="J20" i="25" s="1"/>
  <c r="F19" i="25"/>
  <c r="H19" i="25" s="1"/>
  <c r="I19" i="25" s="1"/>
  <c r="J19" i="25" s="1"/>
  <c r="F18" i="25"/>
  <c r="H18" i="25" s="1"/>
  <c r="I18" i="25" s="1"/>
  <c r="J18" i="25" s="1"/>
  <c r="F17" i="25"/>
  <c r="H17" i="25" s="1"/>
  <c r="I17" i="25" s="1"/>
  <c r="J17" i="25" s="1"/>
  <c r="F16" i="25"/>
  <c r="H16" i="25" s="1"/>
  <c r="I16" i="25" s="1"/>
  <c r="F15" i="25"/>
  <c r="H15" i="25" s="1"/>
  <c r="F14" i="25"/>
  <c r="H14" i="25" s="1"/>
  <c r="F13" i="25"/>
  <c r="H13" i="25" s="1"/>
  <c r="F12" i="25"/>
  <c r="H12" i="25" s="1"/>
  <c r="F11" i="25"/>
  <c r="H11" i="25" s="1"/>
  <c r="F10" i="25"/>
  <c r="H10" i="25" s="1"/>
  <c r="F9" i="25"/>
  <c r="H9" i="25" s="1"/>
  <c r="F8" i="25"/>
  <c r="H8" i="25" s="1"/>
  <c r="F7" i="25"/>
  <c r="H7" i="25" s="1"/>
  <c r="F6" i="25"/>
  <c r="H6" i="25" s="1"/>
  <c r="B40" i="24"/>
  <c r="I40" i="24" s="1"/>
  <c r="F34" i="24"/>
  <c r="J34" i="24" s="1"/>
  <c r="F33" i="24"/>
  <c r="H33" i="24" s="1"/>
  <c r="I33" i="24" s="1"/>
  <c r="F32" i="24"/>
  <c r="H32" i="24" s="1"/>
  <c r="I32" i="24" s="1"/>
  <c r="J32" i="24" s="1"/>
  <c r="F31" i="24"/>
  <c r="H31" i="24" s="1"/>
  <c r="I31" i="24" s="1"/>
  <c r="J31" i="24" s="1"/>
  <c r="F30" i="24"/>
  <c r="J30" i="24" s="1"/>
  <c r="F29" i="24"/>
  <c r="H29" i="24" s="1"/>
  <c r="I29" i="24" s="1"/>
  <c r="F28" i="24"/>
  <c r="J28" i="24" s="1"/>
  <c r="F27" i="24"/>
  <c r="H27" i="24" s="1"/>
  <c r="I27" i="24" s="1"/>
  <c r="J27" i="24" s="1"/>
  <c r="F26" i="24"/>
  <c r="H26" i="24" s="1"/>
  <c r="I26" i="24" s="1"/>
  <c r="J26" i="24" s="1"/>
  <c r="F25" i="24"/>
  <c r="H25" i="24" s="1"/>
  <c r="I25" i="24" s="1"/>
  <c r="J25" i="24" s="1"/>
  <c r="F24" i="24"/>
  <c r="H24" i="24" s="1"/>
  <c r="I24" i="24" s="1"/>
  <c r="J24" i="24" s="1"/>
  <c r="F23" i="24"/>
  <c r="H23" i="24" s="1"/>
  <c r="I23" i="24" s="1"/>
  <c r="J23" i="24" s="1"/>
  <c r="F22" i="24"/>
  <c r="H22" i="24" s="1"/>
  <c r="I22" i="24" s="1"/>
  <c r="F21" i="24"/>
  <c r="J21" i="24" s="1"/>
  <c r="F20" i="24"/>
  <c r="H20" i="24" s="1"/>
  <c r="I20" i="24" s="1"/>
  <c r="J20" i="24" s="1"/>
  <c r="F19" i="24"/>
  <c r="H19" i="24" s="1"/>
  <c r="I19" i="24" s="1"/>
  <c r="J19" i="24" s="1"/>
  <c r="F18" i="24"/>
  <c r="H18" i="24" s="1"/>
  <c r="I18" i="24" s="1"/>
  <c r="J18" i="24" s="1"/>
  <c r="F17" i="24"/>
  <c r="H17" i="24" s="1"/>
  <c r="I17" i="24" s="1"/>
  <c r="J17" i="24" s="1"/>
  <c r="F16" i="24"/>
  <c r="H16" i="24" s="1"/>
  <c r="I16" i="24" s="1"/>
  <c r="F15" i="24"/>
  <c r="H15" i="24" s="1"/>
  <c r="F14" i="24"/>
  <c r="H14" i="24" s="1"/>
  <c r="F13" i="24"/>
  <c r="H13" i="24" s="1"/>
  <c r="F12" i="24"/>
  <c r="H12" i="24" s="1"/>
  <c r="F11" i="24"/>
  <c r="H11" i="24" s="1"/>
  <c r="F10" i="24"/>
  <c r="H10" i="24" s="1"/>
  <c r="F9" i="24"/>
  <c r="H9" i="24" s="1"/>
  <c r="F8" i="24"/>
  <c r="H8" i="24" s="1"/>
  <c r="F7" i="24"/>
  <c r="H7" i="24" s="1"/>
  <c r="F6" i="24"/>
  <c r="H6" i="24" s="1"/>
  <c r="F26" i="23"/>
  <c r="H26" i="23" s="1"/>
  <c r="I26" i="23" s="1"/>
  <c r="J26" i="23" s="1"/>
  <c r="B41" i="23"/>
  <c r="B42" i="23" s="1"/>
  <c r="I38" i="23" s="1"/>
  <c r="F35" i="23"/>
  <c r="H35" i="23" s="1"/>
  <c r="I35" i="23" s="1"/>
  <c r="F34" i="23"/>
  <c r="H34" i="23" s="1"/>
  <c r="I34" i="23" s="1"/>
  <c r="F33" i="23"/>
  <c r="H33" i="23" s="1"/>
  <c r="I33" i="23" s="1"/>
  <c r="J33" i="23" s="1"/>
  <c r="F32" i="23"/>
  <c r="H32" i="23" s="1"/>
  <c r="I32" i="23" s="1"/>
  <c r="J32" i="23" s="1"/>
  <c r="F31" i="23"/>
  <c r="H31" i="23" s="1"/>
  <c r="I31" i="23" s="1"/>
  <c r="F30" i="23"/>
  <c r="J30" i="23" s="1"/>
  <c r="F29" i="23"/>
  <c r="H29" i="23" s="1"/>
  <c r="I29" i="23" s="1"/>
  <c r="F28" i="23"/>
  <c r="H28" i="23" s="1"/>
  <c r="I28" i="23" s="1"/>
  <c r="J28" i="23" s="1"/>
  <c r="F27" i="23"/>
  <c r="H27" i="23" s="1"/>
  <c r="I27" i="23" s="1"/>
  <c r="J27" i="23" s="1"/>
  <c r="F25" i="23"/>
  <c r="H25" i="23" s="1"/>
  <c r="I25" i="23" s="1"/>
  <c r="J25" i="23" s="1"/>
  <c r="F24" i="23"/>
  <c r="H24" i="23" s="1"/>
  <c r="I24" i="23" s="1"/>
  <c r="J24" i="23" s="1"/>
  <c r="F23" i="23"/>
  <c r="H23" i="23" s="1"/>
  <c r="I23" i="23" s="1"/>
  <c r="J23" i="23" s="1"/>
  <c r="F22" i="23"/>
  <c r="H22" i="23" s="1"/>
  <c r="I22" i="23" s="1"/>
  <c r="F21" i="23"/>
  <c r="J21" i="23" s="1"/>
  <c r="F20" i="23"/>
  <c r="H20" i="23" s="1"/>
  <c r="I20" i="23" s="1"/>
  <c r="J20" i="23" s="1"/>
  <c r="F19" i="23"/>
  <c r="H19" i="23" s="1"/>
  <c r="I19" i="23" s="1"/>
  <c r="J19" i="23" s="1"/>
  <c r="F18" i="23"/>
  <c r="H18" i="23" s="1"/>
  <c r="I18" i="23" s="1"/>
  <c r="J18" i="23" s="1"/>
  <c r="F17" i="23"/>
  <c r="H17" i="23" s="1"/>
  <c r="I17" i="23" s="1"/>
  <c r="J17" i="23" s="1"/>
  <c r="F16" i="23"/>
  <c r="H16" i="23" s="1"/>
  <c r="I16" i="23" s="1"/>
  <c r="F15" i="23"/>
  <c r="H15" i="23" s="1"/>
  <c r="F14" i="23"/>
  <c r="H14" i="23" s="1"/>
  <c r="F13" i="23"/>
  <c r="H13" i="23" s="1"/>
  <c r="F12" i="23"/>
  <c r="H12" i="23" s="1"/>
  <c r="F11" i="23"/>
  <c r="H11" i="23" s="1"/>
  <c r="F10" i="23"/>
  <c r="H10" i="23" s="1"/>
  <c r="F9" i="23"/>
  <c r="H9" i="23" s="1"/>
  <c r="F8" i="23"/>
  <c r="H8" i="23" s="1"/>
  <c r="F7" i="23"/>
  <c r="H7" i="23" s="1"/>
  <c r="F6" i="23"/>
  <c r="H6" i="23" s="1"/>
  <c r="F16" i="16"/>
  <c r="I40" i="28" l="1"/>
  <c r="J30" i="27"/>
  <c r="J33" i="28"/>
  <c r="J29" i="28"/>
  <c r="J21" i="28"/>
  <c r="J33" i="29"/>
  <c r="H21" i="24"/>
  <c r="I21" i="24" s="1"/>
  <c r="H30" i="28"/>
  <c r="I30" i="28" s="1"/>
  <c r="J34" i="28"/>
  <c r="J21" i="29"/>
  <c r="H30" i="24"/>
  <c r="I30" i="24" s="1"/>
  <c r="J22" i="28"/>
  <c r="J29" i="29"/>
  <c r="H28" i="28"/>
  <c r="I28" i="28" s="1"/>
  <c r="J22" i="23"/>
  <c r="H28" i="25"/>
  <c r="I28" i="25" s="1"/>
  <c r="H34" i="24"/>
  <c r="I34" i="24" s="1"/>
  <c r="I41" i="30"/>
  <c r="H27" i="30"/>
  <c r="I27" i="30" s="1"/>
  <c r="H35" i="30"/>
  <c r="I35" i="30" s="1"/>
  <c r="J16" i="29"/>
  <c r="H22" i="29"/>
  <c r="I22" i="29" s="1"/>
  <c r="H28" i="29"/>
  <c r="I28" i="29" s="1"/>
  <c r="H30" i="29"/>
  <c r="I30" i="29" s="1"/>
  <c r="H34" i="29"/>
  <c r="I34" i="29" s="1"/>
  <c r="J16" i="28"/>
  <c r="J34" i="27"/>
  <c r="J22" i="27"/>
  <c r="J16" i="27"/>
  <c r="J36" i="27" s="1"/>
  <c r="I42" i="27" s="1"/>
  <c r="H23" i="27"/>
  <c r="I23" i="27" s="1"/>
  <c r="H29" i="27"/>
  <c r="I29" i="27" s="1"/>
  <c r="H31" i="27"/>
  <c r="I31" i="27" s="1"/>
  <c r="H35" i="27"/>
  <c r="I35" i="27" s="1"/>
  <c r="I41" i="27"/>
  <c r="J28" i="26"/>
  <c r="J33" i="26"/>
  <c r="J22" i="26"/>
  <c r="J16" i="26"/>
  <c r="H21" i="26"/>
  <c r="I21" i="26" s="1"/>
  <c r="H29" i="26"/>
  <c r="I29" i="26" s="1"/>
  <c r="H32" i="26"/>
  <c r="I32" i="26" s="1"/>
  <c r="I39" i="26"/>
  <c r="J29" i="25"/>
  <c r="H30" i="25"/>
  <c r="I30" i="25" s="1"/>
  <c r="H34" i="25"/>
  <c r="I34" i="25" s="1"/>
  <c r="J21" i="25"/>
  <c r="H22" i="25"/>
  <c r="I22" i="25" s="1"/>
  <c r="J33" i="25"/>
  <c r="J16" i="25"/>
  <c r="I40" i="25"/>
  <c r="H28" i="24"/>
  <c r="I28" i="24" s="1"/>
  <c r="J29" i="24"/>
  <c r="J33" i="24"/>
  <c r="J22" i="24"/>
  <c r="J16" i="24"/>
  <c r="B41" i="24"/>
  <c r="I37" i="24" s="1"/>
  <c r="J31" i="23"/>
  <c r="J29" i="23"/>
  <c r="J35" i="23"/>
  <c r="I41" i="23"/>
  <c r="J16" i="23"/>
  <c r="H21" i="23"/>
  <c r="I21" i="23" s="1"/>
  <c r="H30" i="23"/>
  <c r="I30" i="23" s="1"/>
  <c r="J34" i="23"/>
  <c r="F23" i="3"/>
  <c r="F21" i="3"/>
  <c r="F17" i="3"/>
  <c r="F15" i="3"/>
  <c r="F32" i="16"/>
  <c r="H32" i="16" s="1"/>
  <c r="I32" i="16" s="1"/>
  <c r="J32" i="16" s="1"/>
  <c r="F31" i="16"/>
  <c r="H31" i="16" s="1"/>
  <c r="I31" i="16" s="1"/>
  <c r="J31" i="16" s="1"/>
  <c r="F34" i="20"/>
  <c r="H34" i="20" s="1"/>
  <c r="F33" i="20"/>
  <c r="H33" i="20" s="1"/>
  <c r="F29" i="3"/>
  <c r="H29" i="3" s="1"/>
  <c r="F22" i="3"/>
  <c r="H22" i="3" s="1"/>
  <c r="I35" i="25" l="1"/>
  <c r="J34" i="26"/>
  <c r="I40" i="26" s="1"/>
  <c r="I35" i="28"/>
  <c r="I36" i="23"/>
  <c r="I35" i="24"/>
  <c r="H35" i="28"/>
  <c r="H35" i="24"/>
  <c r="J35" i="24"/>
  <c r="I41" i="24" s="1"/>
  <c r="I42" i="24" s="1"/>
  <c r="H35" i="25"/>
  <c r="I43" i="27"/>
  <c r="I35" i="29"/>
  <c r="J35" i="28"/>
  <c r="I41" i="28" s="1"/>
  <c r="I42" i="28" s="1"/>
  <c r="J35" i="29"/>
  <c r="I41" i="29" s="1"/>
  <c r="I42" i="29" s="1"/>
  <c r="I36" i="30"/>
  <c r="I42" i="30" s="1"/>
  <c r="I43" i="30" s="1"/>
  <c r="H36" i="30"/>
  <c r="I39" i="30" s="1"/>
  <c r="H35" i="29"/>
  <c r="I36" i="27"/>
  <c r="H36" i="27"/>
  <c r="I39" i="27" s="1"/>
  <c r="I40" i="27" s="1"/>
  <c r="I41" i="26"/>
  <c r="I34" i="26"/>
  <c r="H34" i="26"/>
  <c r="I37" i="26" s="1"/>
  <c r="I38" i="26" s="1"/>
  <c r="J35" i="25"/>
  <c r="I41" i="25" s="1"/>
  <c r="I42" i="25" s="1"/>
  <c r="H36" i="23"/>
  <c r="J36" i="23"/>
  <c r="I42" i="23" s="1"/>
  <c r="I43" i="23" s="1"/>
  <c r="F33" i="3"/>
  <c r="H33" i="3" s="1"/>
  <c r="F32" i="3"/>
  <c r="H32" i="3" s="1"/>
  <c r="I38" i="24" l="1"/>
  <c r="I39" i="24" s="1"/>
  <c r="I38" i="28"/>
  <c r="I39" i="28" s="1"/>
  <c r="I38" i="29"/>
  <c r="I39" i="29" s="1"/>
  <c r="I40" i="30"/>
  <c r="I38" i="25"/>
  <c r="I39" i="25" s="1"/>
  <c r="I39" i="23"/>
  <c r="I40" i="23" s="1"/>
  <c r="F19" i="3"/>
  <c r="F34" i="3"/>
  <c r="F31" i="3"/>
  <c r="H31" i="3" s="1"/>
  <c r="F30" i="3"/>
  <c r="F28" i="3"/>
  <c r="F27" i="3"/>
  <c r="F25" i="3"/>
  <c r="F26" i="3"/>
  <c r="F24" i="3"/>
  <c r="F20" i="3"/>
  <c r="H20" i="3" s="1"/>
  <c r="F14" i="3" l="1"/>
  <c r="H14" i="3" s="1"/>
  <c r="F13" i="3"/>
  <c r="H13" i="3" s="1"/>
  <c r="F12" i="3"/>
  <c r="H12" i="3" s="1"/>
  <c r="F11" i="3"/>
  <c r="H11" i="3" s="1"/>
  <c r="F10" i="3"/>
  <c r="H10" i="3" s="1"/>
  <c r="F9" i="3"/>
  <c r="H9" i="3" s="1"/>
  <c r="F8" i="3"/>
  <c r="H8" i="3" s="1"/>
  <c r="F28" i="16"/>
  <c r="F27" i="16"/>
  <c r="H27" i="16" s="1"/>
  <c r="I27" i="16" s="1"/>
  <c r="J27" i="16" s="1"/>
  <c r="F29" i="20"/>
  <c r="H29" i="20" s="1"/>
  <c r="F27" i="20"/>
  <c r="H27" i="20" s="1"/>
  <c r="F12" i="20"/>
  <c r="H12" i="20" s="1"/>
  <c r="F11" i="20"/>
  <c r="H11" i="20" s="1"/>
  <c r="B42" i="20"/>
  <c r="B43" i="20" s="1"/>
  <c r="I39" i="20" s="1"/>
  <c r="F36" i="20"/>
  <c r="H36" i="20" s="1"/>
  <c r="F35" i="20"/>
  <c r="H35" i="20" s="1"/>
  <c r="F32" i="20"/>
  <c r="H32" i="20" s="1"/>
  <c r="F31" i="20"/>
  <c r="H31" i="20" s="1"/>
  <c r="F30" i="20"/>
  <c r="H30" i="20" s="1"/>
  <c r="F28" i="20"/>
  <c r="H28" i="20" s="1"/>
  <c r="F26" i="20"/>
  <c r="H26" i="20" s="1"/>
  <c r="F25" i="20"/>
  <c r="H25" i="20" s="1"/>
  <c r="F24" i="20"/>
  <c r="H24" i="20" s="1"/>
  <c r="F23" i="20"/>
  <c r="H23" i="20" s="1"/>
  <c r="F22" i="20"/>
  <c r="H22" i="20" s="1"/>
  <c r="F21" i="20"/>
  <c r="H21" i="20" s="1"/>
  <c r="F20" i="20"/>
  <c r="H20" i="20" s="1"/>
  <c r="F19" i="20"/>
  <c r="H19" i="20" s="1"/>
  <c r="F18" i="20"/>
  <c r="H18" i="20" s="1"/>
  <c r="F17" i="20"/>
  <c r="H17" i="20" s="1"/>
  <c r="F16" i="20"/>
  <c r="H16" i="20" s="1"/>
  <c r="F15" i="20"/>
  <c r="H15" i="20" s="1"/>
  <c r="F14" i="20"/>
  <c r="H14" i="20" s="1"/>
  <c r="F13" i="20"/>
  <c r="H13" i="20" s="1"/>
  <c r="F10" i="20"/>
  <c r="H10" i="20" s="1"/>
  <c r="F9" i="20"/>
  <c r="H9" i="20" s="1"/>
  <c r="F8" i="20"/>
  <c r="H8" i="20" s="1"/>
  <c r="F7" i="20"/>
  <c r="H7" i="20" s="1"/>
  <c r="F6" i="20"/>
  <c r="H6" i="20" s="1"/>
  <c r="F15" i="16"/>
  <c r="H15" i="16" s="1"/>
  <c r="F14" i="16"/>
  <c r="H14" i="16" s="1"/>
  <c r="B40" i="16"/>
  <c r="F34" i="16"/>
  <c r="F33" i="16"/>
  <c r="F30" i="16"/>
  <c r="F29" i="16"/>
  <c r="F26" i="16"/>
  <c r="H26" i="16" s="1"/>
  <c r="I26" i="16" s="1"/>
  <c r="J26" i="16" s="1"/>
  <c r="F25" i="16"/>
  <c r="H25" i="16" s="1"/>
  <c r="I25" i="16" s="1"/>
  <c r="J25" i="16" s="1"/>
  <c r="F24" i="16"/>
  <c r="H24" i="16" s="1"/>
  <c r="I24" i="16" s="1"/>
  <c r="J24" i="16" s="1"/>
  <c r="F23" i="16"/>
  <c r="H23" i="16" s="1"/>
  <c r="I23" i="16" s="1"/>
  <c r="J23" i="16" s="1"/>
  <c r="F11" i="16"/>
  <c r="H11" i="16" s="1"/>
  <c r="F10" i="16"/>
  <c r="H10" i="16" s="1"/>
  <c r="F9" i="16"/>
  <c r="H9" i="16" s="1"/>
  <c r="F22" i="16"/>
  <c r="F21" i="16"/>
  <c r="F20" i="16"/>
  <c r="H20" i="16" s="1"/>
  <c r="I20" i="16" s="1"/>
  <c r="J20" i="16" s="1"/>
  <c r="F19" i="16"/>
  <c r="H19" i="16" s="1"/>
  <c r="I19" i="16" s="1"/>
  <c r="J19" i="16" s="1"/>
  <c r="F18" i="16"/>
  <c r="H18" i="16" s="1"/>
  <c r="I18" i="16" s="1"/>
  <c r="J18" i="16" s="1"/>
  <c r="F17" i="16"/>
  <c r="H17" i="16" s="1"/>
  <c r="I17" i="16" s="1"/>
  <c r="J17" i="16" s="1"/>
  <c r="H16" i="16"/>
  <c r="I16" i="16" s="1"/>
  <c r="F13" i="16"/>
  <c r="H13" i="16" s="1"/>
  <c r="F12" i="16"/>
  <c r="H12" i="16" s="1"/>
  <c r="F8" i="16"/>
  <c r="H8" i="16" s="1"/>
  <c r="F7" i="16"/>
  <c r="H7" i="16" s="1"/>
  <c r="F6" i="16"/>
  <c r="H6" i="16" s="1"/>
  <c r="E314" i="2"/>
  <c r="E313" i="2"/>
  <c r="E312" i="2"/>
  <c r="E311" i="2"/>
  <c r="E310" i="2"/>
  <c r="E309" i="2"/>
  <c r="E308" i="2"/>
  <c r="E307" i="2"/>
  <c r="E306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B41" i="3"/>
  <c r="H35" i="3"/>
  <c r="H34" i="3"/>
  <c r="H30" i="3"/>
  <c r="H28" i="3"/>
  <c r="H27" i="3"/>
  <c r="H26" i="3"/>
  <c r="H25" i="3"/>
  <c r="H24" i="3"/>
  <c r="I38" i="3" l="1"/>
  <c r="I41" i="3"/>
  <c r="H28" i="16"/>
  <c r="I28" i="16" s="1"/>
  <c r="J28" i="16"/>
  <c r="J21" i="16"/>
  <c r="H21" i="16"/>
  <c r="I21" i="16" s="1"/>
  <c r="H22" i="16"/>
  <c r="I22" i="16" s="1"/>
  <c r="J22" i="16"/>
  <c r="H29" i="16"/>
  <c r="I29" i="16" s="1"/>
  <c r="J29" i="16"/>
  <c r="H30" i="16"/>
  <c r="I30" i="16" s="1"/>
  <c r="J30" i="16"/>
  <c r="J16" i="16"/>
  <c r="H33" i="16"/>
  <c r="I33" i="16" s="1"/>
  <c r="J33" i="16"/>
  <c r="H34" i="16"/>
  <c r="I34" i="16" s="1"/>
  <c r="J34" i="16"/>
  <c r="B41" i="16"/>
  <c r="I37" i="16" s="1"/>
  <c r="H37" i="20"/>
  <c r="I42" i="20"/>
  <c r="I40" i="16"/>
  <c r="H15" i="3"/>
  <c r="F16" i="3"/>
  <c r="I35" i="16" l="1"/>
  <c r="H35" i="16"/>
  <c r="J35" i="16"/>
  <c r="I41" i="16" s="1"/>
  <c r="I43" i="20"/>
  <c r="I44" i="20" s="1"/>
  <c r="I40" i="20"/>
  <c r="I41" i="20" s="1"/>
  <c r="I42" i="16"/>
  <c r="H16" i="3"/>
  <c r="I38" i="16" l="1"/>
  <c r="I39" i="16" s="1"/>
  <c r="F18" i="3"/>
  <c r="H18" i="3" s="1"/>
  <c r="H17" i="3"/>
  <c r="H19" i="3" l="1"/>
  <c r="H23" i="3" l="1"/>
  <c r="H21" i="3"/>
  <c r="H36" i="3" l="1"/>
  <c r="I39" i="3" l="1"/>
  <c r="I40" i="3" s="1"/>
  <c r="I42" i="3"/>
  <c r="I4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Nokwazi Swazi Mamba</author>
  </authors>
  <commentList>
    <comment ref="B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Nokwazi Swazi Mamba:</t>
        </r>
        <r>
          <rPr>
            <sz val="9"/>
            <color indexed="81"/>
            <rFont val="Tahoma"/>
            <family val="2"/>
          </rPr>
          <t xml:space="preserve">
How much electricity is needed per month?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wg0aoo2aNzgQXtjPrxaKj1Mnh2A=="/>
    </ext>
  </extLst>
</comments>
</file>

<file path=xl/sharedStrings.xml><?xml version="1.0" encoding="utf-8"?>
<sst xmlns="http://schemas.openxmlformats.org/spreadsheetml/2006/main" count="1937" uniqueCount="543">
  <si>
    <t>Product Name</t>
  </si>
  <si>
    <t>Passion Fruit</t>
  </si>
  <si>
    <t>Area</t>
  </si>
  <si>
    <t>1 Ha</t>
  </si>
  <si>
    <t>Clutivation Duration</t>
  </si>
  <si>
    <t>1 Year</t>
  </si>
  <si>
    <t>Main Cost Item</t>
  </si>
  <si>
    <t>Detail Cost Item</t>
  </si>
  <si>
    <t>Unit</t>
  </si>
  <si>
    <t>Quantity</t>
  </si>
  <si>
    <t>Unit Cost</t>
  </si>
  <si>
    <t>Time</t>
  </si>
  <si>
    <t>Total Cost</t>
  </si>
  <si>
    <t>Establishment Cost</t>
  </si>
  <si>
    <t>1.Labor Cost</t>
  </si>
  <si>
    <t>Land Preparation(Machine)</t>
  </si>
  <si>
    <t>Hour</t>
  </si>
  <si>
    <t>Land Preparation</t>
  </si>
  <si>
    <t>Manday</t>
  </si>
  <si>
    <t>Transplanting</t>
  </si>
  <si>
    <t>2.Material Cost</t>
  </si>
  <si>
    <t>Seedlings</t>
  </si>
  <si>
    <t>Each</t>
  </si>
  <si>
    <t>Tree Replacement</t>
  </si>
  <si>
    <t>Harvesting Equipment</t>
  </si>
  <si>
    <t>Basket</t>
  </si>
  <si>
    <t>Trellising Materials</t>
  </si>
  <si>
    <t>Ha</t>
  </si>
  <si>
    <t>Maintenance Cost</t>
  </si>
  <si>
    <t>1.Labour Cost</t>
  </si>
  <si>
    <t>Fertilization</t>
  </si>
  <si>
    <t>Harvesting</t>
  </si>
  <si>
    <t>Irrigation</t>
  </si>
  <si>
    <t>Packaging</t>
  </si>
  <si>
    <t>Pest Management</t>
  </si>
  <si>
    <t>Pruning</t>
  </si>
  <si>
    <t>Trellising</t>
  </si>
  <si>
    <t>Weeding</t>
  </si>
  <si>
    <t>Fertilizers</t>
  </si>
  <si>
    <t>Bag(50Kg)</t>
  </si>
  <si>
    <t>Insecticides Chemicals</t>
  </si>
  <si>
    <t>Bottle(L)</t>
  </si>
  <si>
    <t>Fungicides Chemicals</t>
  </si>
  <si>
    <t>Pruning Material</t>
  </si>
  <si>
    <t>Weeding Material</t>
  </si>
  <si>
    <t>3. Other Cost</t>
  </si>
  <si>
    <t>Transport Cost</t>
  </si>
  <si>
    <t>Kilometer</t>
  </si>
  <si>
    <t>Selling Information</t>
  </si>
  <si>
    <t>First Harvest Total Income(1st year)</t>
  </si>
  <si>
    <t>Product Sales Price</t>
  </si>
  <si>
    <t>Rand</t>
  </si>
  <si>
    <t>First Harvest Total Cost(1st year)</t>
  </si>
  <si>
    <t>Total Output</t>
  </si>
  <si>
    <t>KG</t>
  </si>
  <si>
    <t>First Harvest Total Profit(1st year)</t>
  </si>
  <si>
    <t xml:space="preserve">Product Sales Volume </t>
  </si>
  <si>
    <t>Second Harvest Total Income(2nd year)</t>
  </si>
  <si>
    <t>Second Harvest Total Cost(2nd year)</t>
  </si>
  <si>
    <t>Second Harvest Total Profit(2nd year)</t>
  </si>
  <si>
    <t>COMMON FARM OPERATIONS</t>
  </si>
  <si>
    <t>Ploughing</t>
  </si>
  <si>
    <t>Discing</t>
  </si>
  <si>
    <t>Ridging</t>
  </si>
  <si>
    <t>Planting</t>
  </si>
  <si>
    <t xml:space="preserve">Irrigation </t>
  </si>
  <si>
    <t>Irrigation maintenance</t>
  </si>
  <si>
    <t>Transport (Inputs)</t>
  </si>
  <si>
    <t>Transport (Market)</t>
  </si>
  <si>
    <t>Labour (m/d)</t>
  </si>
  <si>
    <t xml:space="preserve">ITEM DESCRIPTION </t>
  </si>
  <si>
    <t xml:space="preserve"> kg/L/g/seed count </t>
  </si>
  <si>
    <t>PRICE</t>
  </si>
  <si>
    <t>Tel:25186040/1</t>
  </si>
  <si>
    <t>buying price</t>
  </si>
  <si>
    <t>BABY VEG</t>
  </si>
  <si>
    <t>Brasicals</t>
  </si>
  <si>
    <t>1M</t>
  </si>
  <si>
    <t>2.5m</t>
  </si>
  <si>
    <t>Savoy cabbage capriccio</t>
  </si>
  <si>
    <t>2500 seeds</t>
  </si>
  <si>
    <t>5M</t>
  </si>
  <si>
    <t>1m</t>
  </si>
  <si>
    <t>25kg</t>
  </si>
  <si>
    <t>Cucurbits</t>
  </si>
  <si>
    <t>Baby Marrow Amanda</t>
  </si>
  <si>
    <t>Yellow Patty Pan(Sunburst)</t>
  </si>
  <si>
    <t>Green Patty Pan(Starship)</t>
  </si>
  <si>
    <t>500g</t>
  </si>
  <si>
    <t>Baby Gem (EightBall)</t>
  </si>
  <si>
    <t>3000 seeds</t>
  </si>
  <si>
    <t>1000 seeds</t>
  </si>
  <si>
    <t>Baby Marrow (Star 8023)</t>
  </si>
  <si>
    <t>Pinwheel (YPP)</t>
  </si>
  <si>
    <t>5m</t>
  </si>
  <si>
    <t>Legumes</t>
  </si>
  <si>
    <t>Mangetout Oregao Peas</t>
  </si>
  <si>
    <t>1kg</t>
  </si>
  <si>
    <t>Sugar Snap Cascadia Peas</t>
  </si>
  <si>
    <t>Green Beans Star 2054</t>
  </si>
  <si>
    <t>1 kg</t>
  </si>
  <si>
    <t>Sugar Beans (Pan 148)</t>
  </si>
  <si>
    <t>10kg</t>
  </si>
  <si>
    <t>Jugo Beans</t>
  </si>
  <si>
    <t>5kg</t>
  </si>
  <si>
    <t>Soy Beans</t>
  </si>
  <si>
    <t>Cowpeas</t>
  </si>
  <si>
    <t>Ground nuts</t>
  </si>
  <si>
    <t>Sunflower</t>
  </si>
  <si>
    <t>Cotton</t>
  </si>
  <si>
    <t>Other</t>
  </si>
  <si>
    <t>Fernel Florence</t>
  </si>
  <si>
    <t>Leeks Carentan</t>
  </si>
  <si>
    <t>Aspuragus</t>
  </si>
  <si>
    <t>100g</t>
  </si>
  <si>
    <t>Egg Plant kaberi</t>
  </si>
  <si>
    <t> Baby Corn PAC 271</t>
  </si>
  <si>
    <t xml:space="preserve">Maize Seed SC701 </t>
  </si>
  <si>
    <t>SC637</t>
  </si>
  <si>
    <t>SC719</t>
  </si>
  <si>
    <t>SC727</t>
  </si>
  <si>
    <t>Lake 601</t>
  </si>
  <si>
    <t>Sorghum</t>
  </si>
  <si>
    <t>2kg</t>
  </si>
  <si>
    <t>Conventional</t>
  </si>
  <si>
    <t>Armor Leeks</t>
  </si>
  <si>
    <t>Beetroot Rudolph</t>
  </si>
  <si>
    <t>Beetroot Rudoplh</t>
  </si>
  <si>
    <t>Beetroot Red Ace</t>
  </si>
  <si>
    <t>Beetroot Red Atlas</t>
  </si>
  <si>
    <t>50000 seeds</t>
  </si>
  <si>
    <t>Beetroot Star 1105</t>
  </si>
  <si>
    <t>50000 seed</t>
  </si>
  <si>
    <t>Butternut Pluto</t>
  </si>
  <si>
    <t>Butternut Atlas</t>
  </si>
  <si>
    <t xml:space="preserve">Cabbage Conquistador </t>
  </si>
  <si>
    <t>Cabbage Conquistador</t>
  </si>
  <si>
    <t>Cabbage Optima</t>
  </si>
  <si>
    <t xml:space="preserve">10000 seeds </t>
  </si>
  <si>
    <t>Carrot Nantes</t>
  </si>
  <si>
    <t>Potato seed Mondial/ Fianna</t>
  </si>
  <si>
    <t>Lettuce Taina seeds</t>
  </si>
  <si>
    <t>Lettuce Red Lettuce Tuska</t>
  </si>
  <si>
    <t>5000 seeds</t>
  </si>
  <si>
    <t>Lettuce Freely Lollo bionda</t>
  </si>
  <si>
    <t>Onion Charlize</t>
  </si>
  <si>
    <t>20m</t>
  </si>
  <si>
    <t>50m</t>
  </si>
  <si>
    <t>Onion Texas Grano</t>
  </si>
  <si>
    <t>Onion Taxes Grano</t>
  </si>
  <si>
    <t>Onion Explorer</t>
  </si>
  <si>
    <t>Red Lady</t>
  </si>
  <si>
    <t>80g</t>
  </si>
  <si>
    <t>20g</t>
  </si>
  <si>
    <t>Habenero Red Chillies</t>
  </si>
  <si>
    <t>Habenero Green Chillies</t>
  </si>
  <si>
    <t>HabeneroYellow Chillies</t>
  </si>
  <si>
    <t xml:space="preserve"> Habenero Orange Chillies</t>
  </si>
  <si>
    <t>Jelapino Chillies</t>
  </si>
  <si>
    <t>Long Slim Cayenne Chillies</t>
  </si>
  <si>
    <t xml:space="preserve">Pepper Yellow Acanary </t>
  </si>
  <si>
    <t>Pepper Star 6604</t>
  </si>
  <si>
    <t>Pepper Ascent</t>
  </si>
  <si>
    <t xml:space="preserve">Green Pepper Jupiter </t>
  </si>
  <si>
    <t>Green Pepper FLOYD</t>
  </si>
  <si>
    <t>Green Pepper Jupiter</t>
  </si>
  <si>
    <t>Green Pepper Capricon seeds</t>
  </si>
  <si>
    <t>Pepper Carlifonia Wonder</t>
  </si>
  <si>
    <t>Papaya seeds Paw Paw</t>
  </si>
  <si>
    <t>Spinach Ford Giant</t>
  </si>
  <si>
    <t xml:space="preserve">spinach Mustard </t>
  </si>
  <si>
    <t>Tomato Star 9009</t>
  </si>
  <si>
    <t>5k</t>
  </si>
  <si>
    <t>Tomato Star 9006</t>
  </si>
  <si>
    <t>1k</t>
  </si>
  <si>
    <t>Tomato Degas</t>
  </si>
  <si>
    <t>tomato Chibli</t>
  </si>
  <si>
    <t>Tomato Disco</t>
  </si>
  <si>
    <t>Twine Roll</t>
  </si>
  <si>
    <t>5000m</t>
  </si>
  <si>
    <t xml:space="preserve">Watermelon </t>
  </si>
  <si>
    <t>1000seeds</t>
  </si>
  <si>
    <t>2:3:2 (22) fertilizer</t>
  </si>
  <si>
    <t>50kg</t>
  </si>
  <si>
    <t>2:3:2 (37) fertilizer</t>
  </si>
  <si>
    <t>5:1:5 (45) fertilizer</t>
  </si>
  <si>
    <t xml:space="preserve">LAN (28) </t>
  </si>
  <si>
    <t>Urea</t>
  </si>
  <si>
    <t xml:space="preserve">KCL </t>
  </si>
  <si>
    <t>50Kg</t>
  </si>
  <si>
    <t>Superphosphate</t>
  </si>
  <si>
    <t xml:space="preserve">MAP </t>
  </si>
  <si>
    <t>Lime Dolomatic</t>
  </si>
  <si>
    <t>50KG</t>
  </si>
  <si>
    <t>Hygromix</t>
  </si>
  <si>
    <t>Hygrofert</t>
  </si>
  <si>
    <t>V12 Multi</t>
  </si>
  <si>
    <t>1l</t>
  </si>
  <si>
    <t>5l</t>
  </si>
  <si>
    <t>V12 Micro</t>
  </si>
  <si>
    <t>1L</t>
  </si>
  <si>
    <t>5L</t>
  </si>
  <si>
    <t>200ml</t>
  </si>
  <si>
    <t>Multifeed P Classic (43)</t>
  </si>
  <si>
    <t>Multifeed Flowergrow (46)</t>
  </si>
  <si>
    <t>500ml</t>
  </si>
  <si>
    <t>50ml</t>
  </si>
  <si>
    <t xml:space="preserve">V12 Inititiate </t>
  </si>
  <si>
    <t>Calmabon</t>
  </si>
  <si>
    <t>Agrisil K50</t>
  </si>
  <si>
    <t>Amylo</t>
  </si>
  <si>
    <t xml:space="preserve">Maize Plus </t>
  </si>
  <si>
    <t>Vemeculite</t>
  </si>
  <si>
    <t>8kg</t>
  </si>
  <si>
    <t>Seedling Mix</t>
  </si>
  <si>
    <t>solu-cal</t>
  </si>
  <si>
    <t>Chemicals</t>
  </si>
  <si>
    <t>Benomyl</t>
  </si>
  <si>
    <t>3kg</t>
  </si>
  <si>
    <t xml:space="preserve">Spore Kill </t>
  </si>
  <si>
    <t xml:space="preserve">Methomex </t>
  </si>
  <si>
    <t>Methomyl</t>
  </si>
  <si>
    <t>Malasol</t>
  </si>
  <si>
    <t>Bravo</t>
  </si>
  <si>
    <t>4L</t>
  </si>
  <si>
    <t>Galigan 500 SC (onion and cabbage)</t>
  </si>
  <si>
    <t>Linagan (carrots and potatoes)</t>
  </si>
  <si>
    <t>Basagran (legumes, potatoes, peppers)</t>
  </si>
  <si>
    <t>Benetron (legumes)</t>
  </si>
  <si>
    <t>Goltix (beetroot)</t>
  </si>
  <si>
    <t>Hornet (legumes)</t>
  </si>
  <si>
    <t>Metolachlor (Legumes)</t>
  </si>
  <si>
    <t>20L</t>
  </si>
  <si>
    <t>Alachlor (legumes)</t>
  </si>
  <si>
    <t>Copper Oxychloride</t>
  </si>
  <si>
    <t xml:space="preserve">Copper Count n </t>
  </si>
  <si>
    <t xml:space="preserve">Fruit Care </t>
  </si>
  <si>
    <t>100ML</t>
  </si>
  <si>
    <t>Dithane M45 (sanconzeb)</t>
  </si>
  <si>
    <t>Ridomil</t>
  </si>
  <si>
    <t>450g</t>
  </si>
  <si>
    <t>Dipel</t>
  </si>
  <si>
    <t>Celest</t>
  </si>
  <si>
    <t>100ml</t>
  </si>
  <si>
    <t>Orosorb (wetter)</t>
  </si>
  <si>
    <t>Thiovit 80wg</t>
  </si>
  <si>
    <t>STYRO SEEL (wetter)</t>
  </si>
  <si>
    <t>20l</t>
  </si>
  <si>
    <t xml:space="preserve">Oxadate (nematicide) </t>
  </si>
  <si>
    <t>Garden Ripcod</t>
  </si>
  <si>
    <t>Ampligo</t>
  </si>
  <si>
    <t>Warlock</t>
  </si>
  <si>
    <t>Steward</t>
  </si>
  <si>
    <t>Coragen</t>
  </si>
  <si>
    <t>Tuta trap</t>
  </si>
  <si>
    <t>unit</t>
  </si>
  <si>
    <t>Fruitfly trap</t>
  </si>
  <si>
    <t>Tilt 250 EC</t>
  </si>
  <si>
    <t>Cungfu</t>
  </si>
  <si>
    <t>Cal lime flo</t>
  </si>
  <si>
    <t xml:space="preserve">Calmabon </t>
  </si>
  <si>
    <t>Actara</t>
  </si>
  <si>
    <t>Orange bags Red</t>
  </si>
  <si>
    <t>2.5kg</t>
  </si>
  <si>
    <t>7kg</t>
  </si>
  <si>
    <t>Butternut Baggs</t>
  </si>
  <si>
    <t>Sweet Potato bags Loom Purple</t>
  </si>
  <si>
    <t>20kg</t>
  </si>
  <si>
    <t>cabbage bags (Loom Green)</t>
  </si>
  <si>
    <t xml:space="preserve">Onion bags </t>
  </si>
  <si>
    <t>Potato bags brown</t>
  </si>
  <si>
    <t>Tomato plastics</t>
  </si>
  <si>
    <t>1kg\250</t>
  </si>
  <si>
    <t>Pepper printed</t>
  </si>
  <si>
    <t>Beetroot bag</t>
  </si>
  <si>
    <t>Beetroot bags</t>
  </si>
  <si>
    <t>Carrot Bags</t>
  </si>
  <si>
    <t>1kg/250</t>
  </si>
  <si>
    <t xml:space="preserve">Yellow bags </t>
  </si>
  <si>
    <t>Netlone 150m roll</t>
  </si>
  <si>
    <t>Lug Box crates</t>
  </si>
  <si>
    <t>Seedtrays</t>
  </si>
  <si>
    <t>M200</t>
  </si>
  <si>
    <t>Knapsack sprayer</t>
  </si>
  <si>
    <t>16L</t>
  </si>
  <si>
    <t>Beetroot Seedlings</t>
  </si>
  <si>
    <t>1000 seedlings</t>
  </si>
  <si>
    <t>Cabbage Seedlings</t>
  </si>
  <si>
    <t>Savoy Seedlings</t>
  </si>
  <si>
    <t>Green cabbage Seedlings (Baby)</t>
  </si>
  <si>
    <t>Red cabbage Seedlings (Baby)</t>
  </si>
  <si>
    <t>Butternut seedlings</t>
  </si>
  <si>
    <t>Cauliflower Seedlings</t>
  </si>
  <si>
    <t>Broccoli</t>
  </si>
  <si>
    <t>Rosemary seedlings</t>
  </si>
  <si>
    <t>1000 seedlins</t>
  </si>
  <si>
    <t>Fennel seedlngs</t>
  </si>
  <si>
    <t>Parsely Seedlings</t>
  </si>
  <si>
    <t>Red Lettuce</t>
  </si>
  <si>
    <t>Lettuce Seedlings</t>
  </si>
  <si>
    <t>Onion Seedlings</t>
  </si>
  <si>
    <t>Yellow pepper seedlings</t>
  </si>
  <si>
    <t>Red Pepper seedlings</t>
  </si>
  <si>
    <t>Green Pepper Seedlings Nero</t>
  </si>
  <si>
    <t xml:space="preserve">Green pepper Jupiter </t>
  </si>
  <si>
    <t>Green Pepper Delisha</t>
  </si>
  <si>
    <t>Green pepper Seedlings</t>
  </si>
  <si>
    <t>Spinach Seedlings</t>
  </si>
  <si>
    <t>Tomatoes Disco</t>
  </si>
  <si>
    <t>Tomato star 9006</t>
  </si>
  <si>
    <t>1000 Seedlings</t>
  </si>
  <si>
    <t>Tomato star 9009</t>
  </si>
  <si>
    <t>Egg Plant Kaberi seedlings</t>
  </si>
  <si>
    <t>Nursery Charges/Tray</t>
  </si>
  <si>
    <t>P/T</t>
  </si>
  <si>
    <t>Seedlings below 100 units</t>
  </si>
  <si>
    <t>Sweetpotato Vines</t>
  </si>
  <si>
    <t>Taro</t>
  </si>
  <si>
    <t>Cassava cuttings</t>
  </si>
  <si>
    <t>Bags</t>
  </si>
  <si>
    <t>Fruit Trees</t>
  </si>
  <si>
    <t>Nectarines</t>
  </si>
  <si>
    <t>Different Varieties</t>
  </si>
  <si>
    <t>Pears</t>
  </si>
  <si>
    <t>Peaches</t>
  </si>
  <si>
    <t>Plums</t>
  </si>
  <si>
    <t>Litches</t>
  </si>
  <si>
    <t>HLH Mauritius</t>
  </si>
  <si>
    <t>Avocadoes</t>
  </si>
  <si>
    <t>Fenete</t>
  </si>
  <si>
    <t>Mangoes</t>
  </si>
  <si>
    <t xml:space="preserve">Tommy </t>
  </si>
  <si>
    <t>Heidie</t>
  </si>
  <si>
    <t>keitt</t>
  </si>
  <si>
    <t>Kensigton</t>
  </si>
  <si>
    <t>Guava</t>
  </si>
  <si>
    <t>Sabre</t>
  </si>
  <si>
    <t>Banana</t>
  </si>
  <si>
    <t>Sweet William</t>
  </si>
  <si>
    <t>Oranges</t>
  </si>
  <si>
    <t>Naartjies</t>
  </si>
  <si>
    <t>Lemon</t>
  </si>
  <si>
    <t>Eureka</t>
  </si>
  <si>
    <t>Papaya</t>
  </si>
  <si>
    <t>Pecan nuts</t>
  </si>
  <si>
    <t>Pomogranates</t>
  </si>
  <si>
    <t>Macademia</t>
  </si>
  <si>
    <t>Dragon fruit</t>
  </si>
  <si>
    <t>Master 900sp 1kg</t>
  </si>
  <si>
    <t>Prophenofos 5ltr</t>
  </si>
  <si>
    <t>Chlorpyrifos 1ltr</t>
  </si>
  <si>
    <t>Fastac 1ltr</t>
  </si>
  <si>
    <t>Nu-flim 1ltr</t>
  </si>
  <si>
    <t>Dimethoate 20ltr</t>
  </si>
  <si>
    <t xml:space="preserve">Agromectin </t>
  </si>
  <si>
    <t>Lybacide 10ml</t>
  </si>
  <si>
    <t>Trellising pole</t>
  </si>
  <si>
    <t>Avi guard</t>
  </si>
  <si>
    <t>1ltr</t>
  </si>
  <si>
    <t>Land Preparation (ploughing)</t>
  </si>
  <si>
    <t>Land Preparation (hole digging)</t>
  </si>
  <si>
    <t>Pruning Desuckering</t>
  </si>
  <si>
    <t>Lime</t>
  </si>
  <si>
    <t>Fertilizers: MAP</t>
  </si>
  <si>
    <t>Fertilizers: Urea</t>
  </si>
  <si>
    <t>Fertilizers: KCl</t>
  </si>
  <si>
    <t>Suporting Pole</t>
  </si>
  <si>
    <t>3.Other Cost</t>
  </si>
  <si>
    <t>Trips</t>
  </si>
  <si>
    <t>Peach</t>
  </si>
  <si>
    <t>3 Year</t>
  </si>
  <si>
    <t xml:space="preserve">5:1:5(45) </t>
  </si>
  <si>
    <t>set</t>
  </si>
  <si>
    <t>First Harvest Total Income(3rd year)</t>
  </si>
  <si>
    <t>First Harvest Total Cost(3rd year)</t>
  </si>
  <si>
    <t>First Harvest Total Profit(3rd year)</t>
  </si>
  <si>
    <t>Second Harvest Total Income(4th year)</t>
  </si>
  <si>
    <t>Second Harvest Total Cost(4th year)</t>
  </si>
  <si>
    <t>Second Harvest Total Profit(4th year)</t>
  </si>
  <si>
    <t>Pawpaw</t>
  </si>
  <si>
    <t>Copper oxychloride</t>
  </si>
  <si>
    <t>Dithane M45</t>
  </si>
  <si>
    <t>Avocado</t>
  </si>
  <si>
    <t>Cement Pole</t>
  </si>
  <si>
    <t>Iron Ring</t>
  </si>
  <si>
    <t>Cement</t>
  </si>
  <si>
    <t>River Sand</t>
  </si>
  <si>
    <t>Truck</t>
  </si>
  <si>
    <t>Mango</t>
  </si>
  <si>
    <t>Red Cabbage Red sky</t>
  </si>
  <si>
    <t>2.5M</t>
  </si>
  <si>
    <t>Green Cabbage Sir</t>
  </si>
  <si>
    <t>Cauliflower Ardent</t>
  </si>
  <si>
    <t>Brocolli Pentanon</t>
  </si>
  <si>
    <t>Baby corn Thai gold</t>
  </si>
  <si>
    <t>80M</t>
  </si>
  <si>
    <t>Sweet Corn Assegai</t>
  </si>
  <si>
    <t>Baby marrow Respect</t>
  </si>
  <si>
    <t>100 000 seeds</t>
  </si>
  <si>
    <t>Sugar beans (Pan 9292)</t>
  </si>
  <si>
    <t>Sugar beans kranskorp</t>
  </si>
  <si>
    <t>CAP 2000</t>
  </si>
  <si>
    <t>SC 555</t>
  </si>
  <si>
    <t>10 000 seeds</t>
  </si>
  <si>
    <t>50 000 seeds</t>
  </si>
  <si>
    <t>Buuternut Quantum</t>
  </si>
  <si>
    <t>10000 seeds</t>
  </si>
  <si>
    <t>Carrots Major</t>
  </si>
  <si>
    <t>500 000 seeds</t>
  </si>
  <si>
    <t>Lettuce Eish</t>
  </si>
  <si>
    <t>Lettuce Vera seeds</t>
  </si>
  <si>
    <t>Lettuce Silvana seeds</t>
  </si>
  <si>
    <t>7500 seeds</t>
  </si>
  <si>
    <t>Red onion Red Creole</t>
  </si>
  <si>
    <t>50g</t>
  </si>
  <si>
    <t>10g</t>
  </si>
  <si>
    <t>Fury</t>
  </si>
  <si>
    <t>4:3:4 (40) fertilizer</t>
  </si>
  <si>
    <t>Growing Medium Hygrotech</t>
  </si>
  <si>
    <t>Fungicides</t>
  </si>
  <si>
    <t>Mycoguard</t>
  </si>
  <si>
    <t>Kickback</t>
  </si>
  <si>
    <t>Oscar</t>
  </si>
  <si>
    <t>Ortiva</t>
  </si>
  <si>
    <t>Amister top</t>
  </si>
  <si>
    <t>Mancolax</t>
  </si>
  <si>
    <t>Insecticides</t>
  </si>
  <si>
    <t xml:space="preserve">Actara </t>
  </si>
  <si>
    <t xml:space="preserve">Agromectin  </t>
  </si>
  <si>
    <t xml:space="preserve">Chlorpyrifos  </t>
  </si>
  <si>
    <t xml:space="preserve">Cruiser  </t>
  </si>
  <si>
    <t>Cypermethrin  (Avi)</t>
  </si>
  <si>
    <t xml:space="preserve">Decis forte  </t>
  </si>
  <si>
    <t xml:space="preserve">Steward </t>
  </si>
  <si>
    <t xml:space="preserve">Fastac  </t>
  </si>
  <si>
    <t xml:space="preserve">GF 120   </t>
  </si>
  <si>
    <t xml:space="preserve">Aviguard </t>
  </si>
  <si>
    <t xml:space="preserve">Addition </t>
  </si>
  <si>
    <t>Savage</t>
  </si>
  <si>
    <t xml:space="preserve">Malathion   </t>
  </si>
  <si>
    <t xml:space="preserve">Stalk borer granules </t>
  </si>
  <si>
    <t>1KG</t>
  </si>
  <si>
    <t>Herbicides</t>
  </si>
  <si>
    <t>Bladex</t>
  </si>
  <si>
    <t>Glyphosate</t>
  </si>
  <si>
    <t>Brigadier</t>
  </si>
  <si>
    <t>Paraquat</t>
  </si>
  <si>
    <t>Stickers</t>
  </si>
  <si>
    <t xml:space="preserve">Nu-Flim  </t>
  </si>
  <si>
    <t>Chili</t>
  </si>
  <si>
    <t>Tomatoes MFH</t>
  </si>
  <si>
    <t>Tomato CPS (gem)</t>
  </si>
  <si>
    <t>Ripping</t>
  </si>
  <si>
    <t xml:space="preserve">Assumption </t>
  </si>
  <si>
    <r>
      <t>Spacing- 6m</t>
    </r>
    <r>
      <rPr>
        <sz val="12"/>
        <color theme="1"/>
        <rFont val="Aptos Narrow"/>
        <family val="2"/>
      </rPr>
      <t>×</t>
    </r>
    <r>
      <rPr>
        <sz val="12"/>
        <color theme="1"/>
        <rFont val="Calibri"/>
        <family val="2"/>
        <scheme val="minor"/>
      </rPr>
      <t>6m</t>
    </r>
  </si>
  <si>
    <t>Tree replacement- 5% of total number of seedlings</t>
  </si>
  <si>
    <t>Fertilizer application- done quarterly for three years</t>
  </si>
  <si>
    <t>Sorting and grading</t>
  </si>
  <si>
    <t>Spraying- done once a month</t>
  </si>
  <si>
    <t>Total output- Ranges between 5 to 10 tons at first harvest</t>
  </si>
  <si>
    <t>Weeding (herbicide)</t>
  </si>
  <si>
    <t>Weeding- herbicide applied every 2 months in the 3 year period</t>
  </si>
  <si>
    <t>V12 multi</t>
  </si>
  <si>
    <t>Dolomitic lime</t>
  </si>
  <si>
    <t>Manure</t>
  </si>
  <si>
    <t>40kg</t>
  </si>
  <si>
    <t>Bag(40kg)</t>
  </si>
  <si>
    <t>Tilt</t>
  </si>
  <si>
    <t>100mL</t>
  </si>
  <si>
    <t>Emalangeni</t>
  </si>
  <si>
    <t>Revenue at prouduct sales</t>
  </si>
  <si>
    <t>units</t>
  </si>
  <si>
    <t>FCM trap</t>
  </si>
  <si>
    <t xml:space="preserve">2:3:2(22) </t>
  </si>
  <si>
    <r>
      <t>Spacing- 7m</t>
    </r>
    <r>
      <rPr>
        <sz val="12"/>
        <color theme="1"/>
        <rFont val="Aptos Narrow"/>
        <family val="2"/>
      </rPr>
      <t>×</t>
    </r>
    <r>
      <rPr>
        <sz val="12"/>
        <color theme="1"/>
        <rFont val="Calibri"/>
        <family val="2"/>
        <scheme val="minor"/>
      </rPr>
      <t>6m</t>
    </r>
  </si>
  <si>
    <t>Total output- Ranges between 5 to 8 tons at first harvest</t>
  </si>
  <si>
    <t>Recommended varieties are Hass and Pinkerton</t>
  </si>
  <si>
    <t>Litchi</t>
  </si>
  <si>
    <r>
      <t>Spacing- 7m</t>
    </r>
    <r>
      <rPr>
        <sz val="12"/>
        <color theme="1"/>
        <rFont val="Aptos Narrow"/>
        <family val="2"/>
      </rPr>
      <t>×7</t>
    </r>
    <r>
      <rPr>
        <sz val="12"/>
        <color theme="1"/>
        <rFont val="Calibri"/>
        <family val="2"/>
        <scheme val="minor"/>
      </rPr>
      <t>m</t>
    </r>
  </si>
  <si>
    <r>
      <t>Spacing- 4m</t>
    </r>
    <r>
      <rPr>
        <sz val="12"/>
        <color theme="1"/>
        <rFont val="Aptos Narrow"/>
        <family val="2"/>
      </rPr>
      <t>×4</t>
    </r>
    <r>
      <rPr>
        <sz val="12"/>
        <color theme="1"/>
        <rFont val="Calibri"/>
        <family val="2"/>
        <scheme val="minor"/>
      </rPr>
      <t>m</t>
    </r>
  </si>
  <si>
    <t>Pearl</t>
  </si>
  <si>
    <t>Total output- Ranges between  5 to 10 t/ha per cycle (2 cycles per year).</t>
  </si>
  <si>
    <r>
      <t>Spacing- 6m</t>
    </r>
    <r>
      <rPr>
        <sz val="12"/>
        <color theme="1"/>
        <rFont val="Aptos Narrow"/>
        <family val="2"/>
      </rPr>
      <t>×5</t>
    </r>
    <r>
      <rPr>
        <sz val="12"/>
        <color theme="1"/>
        <rFont val="Calibri"/>
        <family val="2"/>
        <scheme val="minor"/>
      </rPr>
      <t>m</t>
    </r>
  </si>
  <si>
    <t>Fenthion</t>
  </si>
  <si>
    <t>Plum</t>
  </si>
  <si>
    <t>500mL</t>
  </si>
  <si>
    <r>
      <t>Spacing- 2.5m</t>
    </r>
    <r>
      <rPr>
        <sz val="12"/>
        <color theme="1"/>
        <rFont val="Aptos Narrow"/>
        <family val="2"/>
      </rPr>
      <t>×2</t>
    </r>
    <r>
      <rPr>
        <sz val="12"/>
        <color theme="1"/>
        <rFont val="Calibri"/>
        <family val="2"/>
        <scheme val="minor"/>
      </rPr>
      <t>m</t>
    </r>
  </si>
  <si>
    <t>Total output- Ranges between 20 to 30 tons at first harvest</t>
  </si>
  <si>
    <t>Weeding- herbicide applied every 2 months.</t>
  </si>
  <si>
    <t>Fertilizer application- done quarterly.</t>
  </si>
  <si>
    <t>First Harvest Total Income(1st  year)</t>
  </si>
  <si>
    <t>First Harvest Total Cost(1st  year)</t>
  </si>
  <si>
    <t>First Harvest Total Profit(1st  year)</t>
  </si>
  <si>
    <t>paraquat</t>
  </si>
  <si>
    <t>Citrus</t>
  </si>
  <si>
    <t>Mosprid</t>
  </si>
  <si>
    <r>
      <t>Spacing- 3m</t>
    </r>
    <r>
      <rPr>
        <sz val="12"/>
        <color theme="1"/>
        <rFont val="Aptos Narrow"/>
        <family val="2"/>
      </rPr>
      <t>×1.5</t>
    </r>
    <r>
      <rPr>
        <sz val="12"/>
        <color theme="1"/>
        <rFont val="Calibri"/>
        <family val="2"/>
        <scheme val="minor"/>
      </rPr>
      <t>m</t>
    </r>
  </si>
  <si>
    <t>Fertilizer application- done monthly.</t>
  </si>
  <si>
    <t>Hand weeding</t>
  </si>
  <si>
    <t>Flower count</t>
  </si>
  <si>
    <t>Bunch Covering and supporting</t>
  </si>
  <si>
    <t>Props</t>
  </si>
  <si>
    <t>Banana tubing blue</t>
  </si>
  <si>
    <t>Twine</t>
  </si>
  <si>
    <t>Roll (130 bunches)</t>
  </si>
  <si>
    <t xml:space="preserve">Twine roll </t>
  </si>
  <si>
    <t>Total output- Ranges between 40 to 50 tons.</t>
  </si>
  <si>
    <t>Nectarine</t>
  </si>
  <si>
    <t xml:space="preserve">Cement </t>
  </si>
  <si>
    <t>Iron ring</t>
  </si>
  <si>
    <t>Concrete pole</t>
  </si>
  <si>
    <t>River sand</t>
  </si>
  <si>
    <t>Emalangeni/kg</t>
  </si>
  <si>
    <t>Irrigation Maintenance</t>
  </si>
  <si>
    <t>E/unit</t>
  </si>
  <si>
    <t>Irrigation power</t>
  </si>
  <si>
    <t>Irrigation Power</t>
  </si>
  <si>
    <t>Chemical Weed control</t>
  </si>
  <si>
    <t xml:space="preserve">Glyphosate </t>
  </si>
  <si>
    <t>Per Bunch</t>
  </si>
  <si>
    <t>Irrigation mantenance</t>
  </si>
  <si>
    <t>To extend the plantation, it is recomended to transplant sword suckers from the existing field, especially because they are disease free.</t>
  </si>
  <si>
    <t>Total output- Ranges between  7 to 8 tons at first harvest</t>
  </si>
  <si>
    <t>Harvesting will start at year 3.</t>
  </si>
  <si>
    <t>Yr 2</t>
  </si>
  <si>
    <t>Yr 1</t>
  </si>
  <si>
    <t>Yr3</t>
  </si>
  <si>
    <r>
      <t>Spacing- 6m</t>
    </r>
    <r>
      <rPr>
        <sz val="12"/>
        <color theme="1"/>
        <rFont val="Aptos Narrow"/>
        <family val="2"/>
      </rPr>
      <t>×6</t>
    </r>
    <r>
      <rPr>
        <sz val="12"/>
        <color theme="1"/>
        <rFont val="Calibri"/>
        <family val="2"/>
        <scheme val="minor"/>
      </rPr>
      <t>m</t>
    </r>
  </si>
  <si>
    <t>Fruit thinning and Bagging</t>
  </si>
  <si>
    <t>Dragon</t>
  </si>
  <si>
    <t xml:space="preserve">Strawberry </t>
  </si>
  <si>
    <t>0.25Ha</t>
  </si>
  <si>
    <t>Cultivation Duration</t>
  </si>
  <si>
    <t xml:space="preserve">4 Months </t>
  </si>
  <si>
    <t xml:space="preserve">Plastic Mulch </t>
  </si>
  <si>
    <r>
      <t xml:space="preserve">Spacing- 75cm </t>
    </r>
    <r>
      <rPr>
        <sz val="12"/>
        <color theme="1"/>
        <rFont val="Aptos Narrow"/>
        <family val="2"/>
      </rPr>
      <t>× 30 c</t>
    </r>
    <r>
      <rPr>
        <sz val="12"/>
        <color theme="1"/>
        <rFont val="Calibri"/>
        <family val="2"/>
        <scheme val="minor"/>
      </rPr>
      <t>m</t>
    </r>
  </si>
  <si>
    <t xml:space="preserve">Total output- Ranges between 16 to 20 tons at first harvest per hectare </t>
  </si>
  <si>
    <t>E/Unit</t>
  </si>
  <si>
    <t>Strawberry Seedlings</t>
  </si>
  <si>
    <t>1:0:1 (48)</t>
  </si>
  <si>
    <t xml:space="preserve">1:0:1(48) </t>
  </si>
  <si>
    <t>Initial seedlings will be 3500, assuming that each plant will produce 2 runners to cover the remaining area.</t>
  </si>
  <si>
    <t>First harvest in 12months and can produce for 3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</si>
</sst>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0_ "/>
    <numFmt numFmtId="166" formatCode="0.00;[Red]0.00"/>
    <numFmt numFmtId="167" formatCode="#,##0_ "/>
  </numFmts>
  <fonts count="33" x14ac:knownFonts="1">
    <font>
      <sz val="12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</font>
    <font>
      <u/>
      <sz val="12"/>
      <color theme="10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0"/>
      <name val="Times New Roman"/>
      <family val="1"/>
    </font>
    <font>
      <b/>
      <sz val="11"/>
      <color rgb="FFFA7D00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C00000"/>
      <name val="Times New Roman"/>
      <family val="1"/>
    </font>
    <font>
      <sz val="14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Aptos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6" fillId="3" borderId="23" applyNumberFormat="0" applyAlignment="0" applyProtection="0"/>
    <xf numFmtId="0" fontId="9" fillId="0" borderId="0" applyNumberFormat="0" applyFill="0" applyBorder="0" applyAlignment="0" applyProtection="0"/>
  </cellStyleXfs>
  <cellXfs count="180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0" xfId="0" applyFont="1"/>
    <xf numFmtId="0" fontId="5" fillId="0" borderId="0" xfId="0" applyFont="1"/>
    <xf numFmtId="164" fontId="5" fillId="0" borderId="0" xfId="0" applyNumberFormat="1" applyFont="1"/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/>
    <xf numFmtId="0" fontId="10" fillId="0" borderId="24" xfId="0" applyFont="1" applyBorder="1" applyAlignment="1">
      <alignment wrapText="1"/>
    </xf>
    <xf numFmtId="164" fontId="11" fillId="0" borderId="0" xfId="1" applyFont="1"/>
    <xf numFmtId="164" fontId="12" fillId="0" borderId="0" xfId="1" applyFont="1"/>
    <xf numFmtId="0" fontId="11" fillId="0" borderId="0" xfId="0" applyFont="1"/>
    <xf numFmtId="0" fontId="13" fillId="0" borderId="24" xfId="0" applyFont="1" applyBorder="1" applyAlignment="1">
      <alignment wrapText="1"/>
    </xf>
    <xf numFmtId="164" fontId="14" fillId="0" borderId="0" xfId="1" applyFont="1"/>
    <xf numFmtId="164" fontId="14" fillId="4" borderId="0" xfId="1" applyFont="1" applyFill="1"/>
    <xf numFmtId="0" fontId="10" fillId="0" borderId="24" xfId="0" applyFont="1" applyBorder="1" applyAlignment="1">
      <alignment horizontal="center" wrapText="1"/>
    </xf>
    <xf numFmtId="164" fontId="15" fillId="0" borderId="24" xfId="1" applyFont="1" applyFill="1" applyBorder="1" applyAlignment="1">
      <alignment horizontal="center" wrapText="1"/>
    </xf>
    <xf numFmtId="0" fontId="16" fillId="5" borderId="25" xfId="3" applyFont="1" applyFill="1" applyBorder="1" applyAlignment="1" applyProtection="1"/>
    <xf numFmtId="0" fontId="11" fillId="0" borderId="24" xfId="0" applyFont="1" applyBorder="1"/>
    <xf numFmtId="0" fontId="10" fillId="0" borderId="24" xfId="0" applyFont="1" applyBorder="1"/>
    <xf numFmtId="0" fontId="13" fillId="0" borderId="24" xfId="0" applyFont="1" applyBorder="1"/>
    <xf numFmtId="164" fontId="12" fillId="0" borderId="24" xfId="1" applyFont="1" applyFill="1" applyBorder="1" applyAlignment="1">
      <alignment horizontal="center" wrapText="1"/>
    </xf>
    <xf numFmtId="0" fontId="11" fillId="0" borderId="25" xfId="0" applyFont="1" applyBorder="1"/>
    <xf numFmtId="10" fontId="11" fillId="0" borderId="25" xfId="0" applyNumberFormat="1" applyFont="1" applyBorder="1"/>
    <xf numFmtId="0" fontId="14" fillId="0" borderId="24" xfId="0" applyFont="1" applyBorder="1"/>
    <xf numFmtId="164" fontId="14" fillId="0" borderId="24" xfId="1" applyFont="1" applyFill="1" applyBorder="1" applyAlignment="1">
      <alignment horizontal="center" wrapText="1"/>
    </xf>
    <xf numFmtId="0" fontId="17" fillId="3" borderId="22" xfId="2" applyFont="1" applyBorder="1"/>
    <xf numFmtId="164" fontId="14" fillId="0" borderId="24" xfId="1" applyFont="1" applyFill="1" applyBorder="1" applyAlignment="1">
      <alignment horizontal="center"/>
    </xf>
    <xf numFmtId="0" fontId="18" fillId="0" borderId="24" xfId="0" applyFont="1" applyBorder="1"/>
    <xf numFmtId="0" fontId="19" fillId="0" borderId="24" xfId="0" applyFont="1" applyBorder="1"/>
    <xf numFmtId="0" fontId="14" fillId="0" borderId="24" xfId="0" applyFont="1" applyBorder="1" applyAlignment="1">
      <alignment horizontal="left"/>
    </xf>
    <xf numFmtId="0" fontId="20" fillId="0" borderId="0" xfId="0" applyFont="1"/>
    <xf numFmtId="0" fontId="14" fillId="0" borderId="25" xfId="0" applyFont="1" applyBorder="1"/>
    <xf numFmtId="164" fontId="14" fillId="0" borderId="24" xfId="1" applyFont="1" applyBorder="1" applyAlignment="1">
      <alignment horizontal="center"/>
    </xf>
    <xf numFmtId="0" fontId="7" fillId="0" borderId="0" xfId="0" applyFont="1"/>
    <xf numFmtId="0" fontId="12" fillId="0" borderId="25" xfId="0" applyFont="1" applyBorder="1"/>
    <xf numFmtId="0" fontId="12" fillId="0" borderId="24" xfId="0" applyFont="1" applyBorder="1"/>
    <xf numFmtId="164" fontId="14" fillId="0" borderId="21" xfId="1" applyFont="1" applyFill="1" applyBorder="1" applyAlignment="1">
      <alignment horizontal="center" wrapText="1"/>
    </xf>
    <xf numFmtId="43" fontId="0" fillId="0" borderId="0" xfId="0" applyNumberFormat="1"/>
    <xf numFmtId="164" fontId="11" fillId="0" borderId="24" xfId="1" applyFont="1" applyBorder="1"/>
    <xf numFmtId="164" fontId="12" fillId="0" borderId="24" xfId="1" applyFont="1" applyBorder="1"/>
    <xf numFmtId="0" fontId="13" fillId="0" borderId="26" xfId="0" applyFont="1" applyBorder="1"/>
    <xf numFmtId="0" fontId="13" fillId="0" borderId="0" xfId="0" applyFont="1"/>
    <xf numFmtId="0" fontId="10" fillId="0" borderId="26" xfId="0" applyFont="1" applyBorder="1"/>
    <xf numFmtId="0" fontId="21" fillId="0" borderId="0" xfId="0" applyFont="1"/>
    <xf numFmtId="164" fontId="14" fillId="0" borderId="24" xfId="1" applyFont="1" applyBorder="1"/>
    <xf numFmtId="0" fontId="13" fillId="0" borderId="25" xfId="0" applyFont="1" applyBorder="1" applyAlignment="1">
      <alignment horizontal="right" vertical="top" wrapText="1"/>
    </xf>
    <xf numFmtId="164" fontId="22" fillId="0" borderId="25" xfId="0" applyNumberFormat="1" applyFont="1" applyBorder="1" applyAlignment="1">
      <alignment horizontal="right" vertical="top" wrapText="1"/>
    </xf>
    <xf numFmtId="0" fontId="13" fillId="0" borderId="24" xfId="0" applyFont="1" applyBorder="1" applyAlignment="1">
      <alignment vertical="top"/>
    </xf>
    <xf numFmtId="166" fontId="11" fillId="0" borderId="25" xfId="0" applyNumberFormat="1" applyFont="1" applyBorder="1"/>
    <xf numFmtId="164" fontId="11" fillId="0" borderId="25" xfId="0" applyNumberFormat="1" applyFont="1" applyBorder="1"/>
    <xf numFmtId="164" fontId="11" fillId="0" borderId="24" xfId="1" applyFont="1" applyFill="1" applyBorder="1" applyAlignment="1">
      <alignment horizontal="center" wrapText="1"/>
    </xf>
    <xf numFmtId="0" fontId="21" fillId="0" borderId="24" xfId="0" applyFont="1" applyBorder="1"/>
    <xf numFmtId="164" fontId="11" fillId="0" borderId="24" xfId="1" applyFont="1" applyBorder="1" applyAlignment="1">
      <alignment horizontal="center"/>
    </xf>
    <xf numFmtId="0" fontId="11" fillId="5" borderId="25" xfId="0" applyFont="1" applyFill="1" applyBorder="1"/>
    <xf numFmtId="0" fontId="11" fillId="0" borderId="24" xfId="0" applyFont="1" applyBorder="1" applyAlignment="1">
      <alignment vertical="top" wrapText="1"/>
    </xf>
    <xf numFmtId="0" fontId="11" fillId="5" borderId="24" xfId="0" applyFont="1" applyFill="1" applyBorder="1" applyAlignment="1">
      <alignment vertical="top" wrapText="1"/>
    </xf>
    <xf numFmtId="164" fontId="14" fillId="5" borderId="24" xfId="1" applyFont="1" applyFill="1" applyBorder="1" applyAlignment="1">
      <alignment horizontal="center" wrapText="1"/>
    </xf>
    <xf numFmtId="0" fontId="11" fillId="5" borderId="24" xfId="0" applyFont="1" applyFill="1" applyBorder="1"/>
    <xf numFmtId="164" fontId="14" fillId="5" borderId="24" xfId="1" applyFont="1" applyFill="1" applyBorder="1" applyAlignment="1">
      <alignment horizontal="center"/>
    </xf>
    <xf numFmtId="0" fontId="23" fillId="0" borderId="0" xfId="0" applyFont="1"/>
    <xf numFmtId="164" fontId="23" fillId="0" borderId="21" xfId="1" applyFont="1" applyBorder="1"/>
    <xf numFmtId="0" fontId="11" fillId="4" borderId="0" xfId="0" applyFont="1" applyFill="1"/>
    <xf numFmtId="164" fontId="11" fillId="4" borderId="0" xfId="1" applyFont="1" applyFill="1"/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4" fontId="2" fillId="0" borderId="1" xfId="1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vertical="center"/>
    </xf>
    <xf numFmtId="0" fontId="14" fillId="0" borderId="21" xfId="0" applyFont="1" applyBorder="1"/>
    <xf numFmtId="0" fontId="14" fillId="0" borderId="26" xfId="0" applyFont="1" applyBorder="1"/>
    <xf numFmtId="0" fontId="11" fillId="0" borderId="27" xfId="0" applyFont="1" applyBorder="1"/>
    <xf numFmtId="0" fontId="11" fillId="0" borderId="26" xfId="0" applyFont="1" applyBorder="1"/>
    <xf numFmtId="164" fontId="1" fillId="0" borderId="1" xfId="0" applyNumberFormat="1" applyFont="1" applyBorder="1" applyAlignment="1">
      <alignment vertical="center"/>
    </xf>
    <xf numFmtId="0" fontId="8" fillId="0" borderId="17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right" vertical="center"/>
    </xf>
    <xf numFmtId="164" fontId="0" fillId="0" borderId="14" xfId="1" applyFon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" xfId="1" applyFont="1" applyBorder="1" applyAlignment="1">
      <alignment vertical="center"/>
    </xf>
    <xf numFmtId="0" fontId="29" fillId="0" borderId="1" xfId="0" applyFont="1" applyBorder="1" applyAlignment="1">
      <alignment horizontal="right" vertical="center"/>
    </xf>
    <xf numFmtId="0" fontId="13" fillId="0" borderId="21" xfId="0" applyFont="1" applyBorder="1"/>
    <xf numFmtId="164" fontId="11" fillId="0" borderId="0" xfId="0" applyNumberFormat="1" applyFont="1"/>
    <xf numFmtId="164" fontId="0" fillId="0" borderId="0" xfId="1" applyFont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4" fontId="26" fillId="0" borderId="0" xfId="0" applyNumberFormat="1" applyFont="1" applyAlignment="1">
      <alignment vertical="center"/>
    </xf>
    <xf numFmtId="164" fontId="26" fillId="0" borderId="14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43" fontId="0" fillId="0" borderId="0" xfId="0" applyNumberFormat="1" applyAlignment="1">
      <alignment vertical="center"/>
    </xf>
    <xf numFmtId="0" fontId="30" fillId="0" borderId="1" xfId="0" applyFont="1" applyBorder="1" applyAlignment="1">
      <alignment vertical="center"/>
    </xf>
    <xf numFmtId="0" fontId="30" fillId="0" borderId="1" xfId="0" applyFont="1" applyBorder="1" applyAlignment="1">
      <alignment horizontal="right" vertical="center"/>
    </xf>
    <xf numFmtId="0" fontId="31" fillId="0" borderId="1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165" fontId="31" fillId="0" borderId="1" xfId="0" applyNumberFormat="1" applyFont="1" applyBorder="1" applyAlignment="1">
      <alignment vertical="center"/>
    </xf>
    <xf numFmtId="0" fontId="31" fillId="2" borderId="1" xfId="0" applyFont="1" applyFill="1" applyBorder="1" applyAlignment="1">
      <alignment vertical="center"/>
    </xf>
    <xf numFmtId="0" fontId="31" fillId="2" borderId="7" xfId="0" applyFont="1" applyFill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31" fillId="0" borderId="10" xfId="0" applyFont="1" applyBorder="1" applyAlignment="1">
      <alignment vertical="center"/>
    </xf>
    <xf numFmtId="0" fontId="31" fillId="0" borderId="14" xfId="0" applyFont="1" applyBorder="1" applyAlignment="1">
      <alignment vertical="center"/>
    </xf>
    <xf numFmtId="0" fontId="31" fillId="0" borderId="15" xfId="0" applyFont="1" applyBorder="1" applyAlignment="1">
      <alignment vertical="center"/>
    </xf>
    <xf numFmtId="0" fontId="31" fillId="0" borderId="16" xfId="0" applyFont="1" applyBorder="1" applyAlignment="1">
      <alignment vertical="center"/>
    </xf>
    <xf numFmtId="0" fontId="31" fillId="0" borderId="17" xfId="0" applyFont="1" applyBorder="1" applyAlignment="1">
      <alignment horizontal="right" vertical="center"/>
    </xf>
    <xf numFmtId="0" fontId="31" fillId="0" borderId="18" xfId="0" applyFont="1" applyBorder="1" applyAlignment="1">
      <alignment vertical="center"/>
    </xf>
    <xf numFmtId="0" fontId="31" fillId="0" borderId="19" xfId="0" applyFont="1" applyBorder="1" applyAlignment="1">
      <alignment vertical="center"/>
    </xf>
    <xf numFmtId="0" fontId="31" fillId="0" borderId="20" xfId="0" applyFont="1" applyBorder="1" applyAlignment="1">
      <alignment vertical="center"/>
    </xf>
    <xf numFmtId="164" fontId="31" fillId="0" borderId="1" xfId="0" applyNumberFormat="1" applyFont="1" applyBorder="1" applyAlignment="1">
      <alignment vertical="center"/>
    </xf>
    <xf numFmtId="164" fontId="31" fillId="0" borderId="4" xfId="0" applyNumberFormat="1" applyFont="1" applyBorder="1" applyAlignment="1">
      <alignment vertical="center"/>
    </xf>
    <xf numFmtId="164" fontId="31" fillId="0" borderId="4" xfId="1" applyFont="1" applyBorder="1" applyAlignment="1">
      <alignment vertical="center"/>
    </xf>
    <xf numFmtId="0" fontId="31" fillId="0" borderId="24" xfId="0" applyFont="1" applyBorder="1" applyAlignment="1">
      <alignment vertical="center"/>
    </xf>
    <xf numFmtId="164" fontId="31" fillId="0" borderId="24" xfId="0" applyNumberFormat="1" applyFont="1" applyBorder="1" applyAlignment="1">
      <alignment vertical="center"/>
    </xf>
    <xf numFmtId="0" fontId="31" fillId="2" borderId="24" xfId="0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164" fontId="31" fillId="0" borderId="24" xfId="1" applyFont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31" fillId="0" borderId="6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164" fontId="30" fillId="0" borderId="6" xfId="0" applyNumberFormat="1" applyFont="1" applyBorder="1" applyAlignment="1">
      <alignment vertical="center"/>
    </xf>
    <xf numFmtId="0" fontId="31" fillId="0" borderId="1" xfId="0" applyFont="1" applyBorder="1" applyAlignment="1">
      <alignment horizontal="right" vertical="center"/>
    </xf>
    <xf numFmtId="164" fontId="31" fillId="0" borderId="1" xfId="1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164" fontId="5" fillId="0" borderId="0" xfId="1" applyFont="1"/>
    <xf numFmtId="0" fontId="1" fillId="0" borderId="1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1" fillId="0" borderId="11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32" fillId="0" borderId="13" xfId="0" applyFont="1" applyBorder="1" applyAlignment="1">
      <alignment vertical="center"/>
    </xf>
    <xf numFmtId="0" fontId="31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vertical="center"/>
    </xf>
    <xf numFmtId="0" fontId="31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2" fillId="0" borderId="7" xfId="0" applyFont="1" applyBorder="1" applyAlignment="1">
      <alignment vertical="center"/>
    </xf>
    <xf numFmtId="0" fontId="32" fillId="0" borderId="6" xfId="0" applyFont="1" applyBorder="1" applyAlignment="1">
      <alignment vertical="center"/>
    </xf>
    <xf numFmtId="0" fontId="31" fillId="0" borderId="14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30" fillId="0" borderId="2" xfId="0" applyFont="1" applyBorder="1" applyAlignment="1">
      <alignment horizontal="center" vertical="center"/>
    </xf>
    <xf numFmtId="0" fontId="31" fillId="0" borderId="28" xfId="0" applyFont="1" applyBorder="1" applyAlignment="1">
      <alignment vertical="center"/>
    </xf>
    <xf numFmtId="0" fontId="31" fillId="0" borderId="21" xfId="0" applyFont="1" applyBorder="1" applyAlignment="1">
      <alignment vertical="center"/>
    </xf>
    <xf numFmtId="0" fontId="31" fillId="0" borderId="29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31" fillId="0" borderId="24" xfId="0" applyFont="1" applyBorder="1" applyAlignment="1">
      <alignment horizontal="left" vertical="center"/>
    </xf>
    <xf numFmtId="0" fontId="31" fillId="0" borderId="24" xfId="0" applyFont="1" applyBorder="1" applyAlignment="1">
      <alignment vertical="center"/>
    </xf>
    <xf numFmtId="0" fontId="32" fillId="0" borderId="24" xfId="0" applyFont="1" applyBorder="1" applyAlignment="1">
      <alignment vertical="center"/>
    </xf>
  </cellXfs>
  <cellStyles count="4">
    <cellStyle name="Calculation" xfId="2" builtinId="22"/>
    <cellStyle name="Comma" xfId="1" builtinId="3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/Documents/ANDILE/ANDILE%20MKHONTA/ANDILE%20FOLDERS/GROSS%20MARGINS%202025/Passion%20Fruit%20and%20Strawber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em List 2024"/>
      <sheetName val="Passion Fruit"/>
      <sheetName val="Banana"/>
      <sheetName val="Dragon Fruit"/>
      <sheetName val="Plum"/>
      <sheetName val="Peach"/>
      <sheetName val="Pawpaw"/>
      <sheetName val="Mango"/>
      <sheetName val="Avocado"/>
      <sheetName val="Guava"/>
      <sheetName val="Litchi"/>
      <sheetName val="Citrus"/>
      <sheetName val="Nectarine"/>
      <sheetName val="Strawberry"/>
      <sheetName val="Granadilla"/>
    </sheetNames>
    <sheetDataSet>
      <sheetData sheetId="0">
        <row r="2">
          <cell r="D2">
            <v>600</v>
          </cell>
        </row>
        <row r="4">
          <cell r="D4">
            <v>600</v>
          </cell>
        </row>
        <row r="9">
          <cell r="D9">
            <v>550</v>
          </cell>
        </row>
        <row r="10">
          <cell r="D10">
            <v>85</v>
          </cell>
        </row>
        <row r="147">
          <cell r="D147">
            <v>595</v>
          </cell>
        </row>
        <row r="149">
          <cell r="D149">
            <v>95</v>
          </cell>
        </row>
        <row r="152">
          <cell r="D152">
            <v>650</v>
          </cell>
        </row>
        <row r="170">
          <cell r="D170">
            <v>20</v>
          </cell>
        </row>
        <row r="227">
          <cell r="D227">
            <v>180</v>
          </cell>
        </row>
        <row r="364">
          <cell r="D364">
            <v>1700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25186040/1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28"/>
  <sheetViews>
    <sheetView topLeftCell="A142" zoomScale="120" zoomScaleNormal="120" workbookViewId="0">
      <selection activeCell="C164" sqref="C164"/>
    </sheetView>
  </sheetViews>
  <sheetFormatPr defaultColWidth="11.1640625" defaultRowHeight="15" customHeight="1" x14ac:dyDescent="0.35"/>
  <cols>
    <col min="1" max="1" width="8.83203125" customWidth="1"/>
    <col min="2" max="2" width="31.83203125" customWidth="1"/>
    <col min="3" max="3" width="17.1640625" customWidth="1"/>
    <col min="4" max="4" width="9.08203125" customWidth="1"/>
    <col min="5" max="5" width="12.4140625" customWidth="1"/>
    <col min="6" max="6" width="9.9140625" customWidth="1"/>
    <col min="7" max="7" width="8.83203125" customWidth="1"/>
    <col min="8" max="26" width="8.58203125" customWidth="1"/>
  </cols>
  <sheetData>
    <row r="1" spans="2:6" s="22" customFormat="1" ht="15.75" customHeight="1" x14ac:dyDescent="0.35">
      <c r="B1" s="23" t="s">
        <v>60</v>
      </c>
      <c r="C1" s="24"/>
      <c r="D1" s="25"/>
      <c r="E1" s="26"/>
      <c r="F1" s="26"/>
    </row>
    <row r="2" spans="2:6" s="22" customFormat="1" ht="15.5" x14ac:dyDescent="0.35">
      <c r="B2" s="27" t="s">
        <v>61</v>
      </c>
      <c r="C2" s="24"/>
      <c r="D2" s="28">
        <v>600</v>
      </c>
      <c r="E2" s="26"/>
      <c r="F2" s="26"/>
    </row>
    <row r="3" spans="2:6" s="22" customFormat="1" ht="15.5" x14ac:dyDescent="0.35">
      <c r="B3" s="27" t="s">
        <v>62</v>
      </c>
      <c r="C3" s="24"/>
      <c r="D3" s="28">
        <v>600</v>
      </c>
      <c r="E3" s="26"/>
      <c r="F3" s="26"/>
    </row>
    <row r="4" spans="2:6" s="22" customFormat="1" ht="15.5" x14ac:dyDescent="0.35">
      <c r="B4" s="27" t="s">
        <v>63</v>
      </c>
      <c r="C4" s="24"/>
      <c r="D4" s="28">
        <v>600</v>
      </c>
      <c r="E4" s="26"/>
      <c r="F4" s="26"/>
    </row>
    <row r="5" spans="2:6" s="22" customFormat="1" ht="15.5" x14ac:dyDescent="0.35">
      <c r="B5" s="27" t="s">
        <v>64</v>
      </c>
      <c r="C5" s="24"/>
      <c r="D5" s="28">
        <v>600</v>
      </c>
      <c r="E5" s="26"/>
      <c r="F5" s="26"/>
    </row>
    <row r="6" spans="2:6" s="22" customFormat="1" ht="15.5" x14ac:dyDescent="0.35">
      <c r="B6" s="27" t="s">
        <v>65</v>
      </c>
      <c r="C6" s="24"/>
      <c r="D6" s="29">
        <v>1000</v>
      </c>
      <c r="E6" s="26"/>
      <c r="F6" s="26"/>
    </row>
    <row r="7" spans="2:6" s="22" customFormat="1" ht="15.5" x14ac:dyDescent="0.35">
      <c r="B7" s="27" t="s">
        <v>66</v>
      </c>
      <c r="C7" s="24"/>
      <c r="D7" s="29">
        <v>1000</v>
      </c>
      <c r="E7" s="26"/>
      <c r="F7" s="26"/>
    </row>
    <row r="8" spans="2:6" s="22" customFormat="1" ht="15.5" x14ac:dyDescent="0.35">
      <c r="B8" s="27" t="s">
        <v>515</v>
      </c>
      <c r="C8" s="24" t="s">
        <v>514</v>
      </c>
      <c r="D8" s="29">
        <v>2.8</v>
      </c>
      <c r="E8" s="26"/>
      <c r="F8" s="26"/>
    </row>
    <row r="9" spans="2:6" s="22" customFormat="1" ht="15.5" x14ac:dyDescent="0.35">
      <c r="B9" s="27" t="s">
        <v>67</v>
      </c>
      <c r="C9" s="24"/>
      <c r="D9" s="29">
        <v>550</v>
      </c>
      <c r="E9" s="26"/>
      <c r="F9" s="26"/>
    </row>
    <row r="10" spans="2:6" s="22" customFormat="1" ht="15.5" x14ac:dyDescent="0.35">
      <c r="B10" s="27" t="s">
        <v>68</v>
      </c>
      <c r="C10" s="24"/>
      <c r="D10" s="29">
        <v>550</v>
      </c>
      <c r="E10" s="26"/>
      <c r="F10" s="26"/>
    </row>
    <row r="11" spans="2:6" s="22" customFormat="1" ht="15.5" x14ac:dyDescent="0.35">
      <c r="B11" s="27" t="s">
        <v>69</v>
      </c>
      <c r="C11" s="24"/>
      <c r="D11" s="29">
        <v>85</v>
      </c>
      <c r="E11" s="26"/>
      <c r="F11" s="26"/>
    </row>
    <row r="12" spans="2:6" s="22" customFormat="1" ht="15.5" x14ac:dyDescent="0.35">
      <c r="B12" s="27"/>
      <c r="C12" s="24"/>
      <c r="D12" s="25"/>
      <c r="E12" s="26"/>
      <c r="F12" s="26"/>
    </row>
    <row r="13" spans="2:6" s="22" customFormat="1" ht="16.5" customHeight="1" x14ac:dyDescent="0.35">
      <c r="B13" s="23" t="s">
        <v>70</v>
      </c>
      <c r="C13" s="30" t="s">
        <v>71</v>
      </c>
      <c r="D13" s="31" t="s">
        <v>72</v>
      </c>
      <c r="E13" s="32" t="s">
        <v>73</v>
      </c>
      <c r="F13" s="33" t="s">
        <v>74</v>
      </c>
    </row>
    <row r="14" spans="2:6" s="22" customFormat="1" ht="15.5" x14ac:dyDescent="0.35">
      <c r="B14" s="23"/>
      <c r="C14" s="30"/>
      <c r="D14" s="31"/>
      <c r="E14" s="32"/>
      <c r="F14" s="33"/>
    </row>
    <row r="15" spans="2:6" s="22" customFormat="1" ht="15.5" x14ac:dyDescent="0.35">
      <c r="B15" s="34" t="s">
        <v>75</v>
      </c>
      <c r="C15" s="35"/>
      <c r="D15" s="36"/>
      <c r="E15" s="37"/>
      <c r="F15" s="33"/>
    </row>
    <row r="16" spans="2:6" s="22" customFormat="1" ht="15.5" x14ac:dyDescent="0.35">
      <c r="B16" s="34" t="s">
        <v>76</v>
      </c>
      <c r="C16" s="35"/>
      <c r="D16" s="36"/>
      <c r="E16" s="38"/>
      <c r="F16" s="33"/>
    </row>
    <row r="17" spans="2:6" s="22" customFormat="1" ht="15.5" x14ac:dyDescent="0.35">
      <c r="B17" s="39" t="s">
        <v>389</v>
      </c>
      <c r="C17" s="39" t="s">
        <v>390</v>
      </c>
      <c r="D17" s="40">
        <v>1125</v>
      </c>
      <c r="E17" s="41"/>
      <c r="F17" s="33"/>
    </row>
    <row r="18" spans="2:6" s="22" customFormat="1" ht="15.5" x14ac:dyDescent="0.35">
      <c r="B18" s="39" t="s">
        <v>391</v>
      </c>
      <c r="C18" s="39" t="s">
        <v>390</v>
      </c>
      <c r="D18" s="40">
        <v>1125</v>
      </c>
      <c r="E18" s="37"/>
      <c r="F18" s="33"/>
    </row>
    <row r="19" spans="2:6" s="22" customFormat="1" ht="15.5" x14ac:dyDescent="0.35">
      <c r="B19" s="39" t="s">
        <v>79</v>
      </c>
      <c r="C19" s="39" t="s">
        <v>80</v>
      </c>
      <c r="D19" s="40">
        <v>1125</v>
      </c>
      <c r="E19" s="37"/>
      <c r="F19" s="33"/>
    </row>
    <row r="20" spans="2:6" s="22" customFormat="1" ht="15.5" x14ac:dyDescent="0.35">
      <c r="B20" s="39" t="s">
        <v>392</v>
      </c>
      <c r="C20" s="39" t="s">
        <v>77</v>
      </c>
      <c r="D20" s="40">
        <v>1275</v>
      </c>
      <c r="E20" s="37"/>
      <c r="F20" s="33"/>
    </row>
    <row r="21" spans="2:6" s="22" customFormat="1" ht="15.5" x14ac:dyDescent="0.35">
      <c r="B21" s="39" t="s">
        <v>393</v>
      </c>
      <c r="C21" s="39" t="s">
        <v>77</v>
      </c>
      <c r="D21" s="40">
        <v>227.2</v>
      </c>
      <c r="E21" s="37"/>
      <c r="F21" s="33"/>
    </row>
    <row r="22" spans="2:6" s="22" customFormat="1" ht="15.5" x14ac:dyDescent="0.35">
      <c r="B22" s="39" t="s">
        <v>394</v>
      </c>
      <c r="C22" s="39" t="s">
        <v>395</v>
      </c>
      <c r="D22" s="40">
        <v>6227</v>
      </c>
      <c r="E22" s="37"/>
      <c r="F22" s="33"/>
    </row>
    <row r="23" spans="2:6" s="22" customFormat="1" ht="15.5" x14ac:dyDescent="0.35">
      <c r="B23" s="39" t="s">
        <v>116</v>
      </c>
      <c r="C23" s="39" t="s">
        <v>104</v>
      </c>
      <c r="D23" s="42">
        <v>1344</v>
      </c>
      <c r="E23" s="37"/>
      <c r="F23" s="33"/>
    </row>
    <row r="24" spans="2:6" s="22" customFormat="1" ht="15.5" x14ac:dyDescent="0.35">
      <c r="B24" s="39" t="s">
        <v>396</v>
      </c>
      <c r="C24" s="39" t="s">
        <v>97</v>
      </c>
      <c r="D24" s="40">
        <v>830.4</v>
      </c>
      <c r="E24" s="37"/>
      <c r="F24" s="33"/>
    </row>
    <row r="25" spans="2:6" s="22" customFormat="1" ht="15.5" x14ac:dyDescent="0.35">
      <c r="B25" s="39"/>
      <c r="C25" s="39"/>
      <c r="D25" s="40"/>
      <c r="E25" s="37"/>
      <c r="F25" s="33"/>
    </row>
    <row r="26" spans="2:6" s="22" customFormat="1" ht="15.5" x14ac:dyDescent="0.35">
      <c r="B26" s="43" t="s">
        <v>84</v>
      </c>
      <c r="C26" s="39"/>
      <c r="D26" s="40"/>
      <c r="E26" s="37"/>
      <c r="F26" s="33"/>
    </row>
    <row r="27" spans="2:6" s="22" customFormat="1" ht="15.5" x14ac:dyDescent="0.35">
      <c r="B27" s="39" t="s">
        <v>85</v>
      </c>
      <c r="C27" s="39" t="s">
        <v>80</v>
      </c>
      <c r="D27" s="40">
        <v>2625</v>
      </c>
      <c r="E27" s="37"/>
      <c r="F27" s="33"/>
    </row>
    <row r="28" spans="2:6" s="22" customFormat="1" ht="15.5" x14ac:dyDescent="0.35">
      <c r="B28" s="39" t="s">
        <v>86</v>
      </c>
      <c r="C28" s="39" t="s">
        <v>80</v>
      </c>
      <c r="D28" s="40">
        <v>3460.4</v>
      </c>
      <c r="E28" s="37"/>
      <c r="F28" s="33"/>
    </row>
    <row r="29" spans="2:6" s="22" customFormat="1" ht="15.5" x14ac:dyDescent="0.35">
      <c r="B29" s="39" t="s">
        <v>87</v>
      </c>
      <c r="C29" s="39" t="s">
        <v>80</v>
      </c>
      <c r="D29" s="40">
        <v>3460.4</v>
      </c>
      <c r="E29" s="37"/>
      <c r="F29" s="33"/>
    </row>
    <row r="30" spans="2:6" s="22" customFormat="1" ht="15.5" x14ac:dyDescent="0.35">
      <c r="B30" s="39" t="s">
        <v>397</v>
      </c>
      <c r="C30" s="39" t="s">
        <v>91</v>
      </c>
      <c r="D30" s="40">
        <v>1095</v>
      </c>
      <c r="E30" s="37"/>
      <c r="F30" s="33"/>
    </row>
    <row r="31" spans="2:6" s="22" customFormat="1" ht="15.5" x14ac:dyDescent="0.35">
      <c r="B31" s="39" t="s">
        <v>89</v>
      </c>
      <c r="C31" s="39" t="s">
        <v>90</v>
      </c>
      <c r="D31" s="40">
        <v>2035.7</v>
      </c>
      <c r="E31" s="37"/>
      <c r="F31" s="33"/>
    </row>
    <row r="32" spans="2:6" s="22" customFormat="1" ht="15.5" x14ac:dyDescent="0.35">
      <c r="B32" s="39" t="s">
        <v>92</v>
      </c>
      <c r="C32" s="39" t="s">
        <v>91</v>
      </c>
      <c r="D32" s="40">
        <v>1213.2</v>
      </c>
      <c r="E32" s="37"/>
      <c r="F32" s="33"/>
    </row>
    <row r="33" spans="2:6" s="22" customFormat="1" ht="15.5" x14ac:dyDescent="0.35">
      <c r="B33" s="39" t="s">
        <v>93</v>
      </c>
      <c r="C33" s="39" t="s">
        <v>91</v>
      </c>
      <c r="D33" s="40">
        <v>1453.4</v>
      </c>
      <c r="E33" s="37"/>
      <c r="F33" s="33"/>
    </row>
    <row r="34" spans="2:6" s="22" customFormat="1" ht="15.5" x14ac:dyDescent="0.35">
      <c r="B34" s="39"/>
      <c r="C34" s="39"/>
      <c r="D34" s="40"/>
      <c r="E34" s="37"/>
      <c r="F34" s="33"/>
    </row>
    <row r="35" spans="2:6" s="22" customFormat="1" ht="15.5" x14ac:dyDescent="0.35">
      <c r="B35" s="44" t="s">
        <v>95</v>
      </c>
      <c r="C35" s="39"/>
      <c r="D35" s="40"/>
      <c r="E35" s="37"/>
      <c r="F35" s="33"/>
    </row>
    <row r="36" spans="2:6" s="22" customFormat="1" ht="15.5" x14ac:dyDescent="0.35">
      <c r="B36" s="39" t="s">
        <v>96</v>
      </c>
      <c r="C36" s="39" t="s">
        <v>97</v>
      </c>
      <c r="D36" s="40">
        <v>132</v>
      </c>
      <c r="E36" s="37"/>
      <c r="F36" s="33"/>
    </row>
    <row r="37" spans="2:6" s="22" customFormat="1" ht="15.5" x14ac:dyDescent="0.35">
      <c r="B37" s="39" t="s">
        <v>98</v>
      </c>
      <c r="C37" s="39" t="s">
        <v>97</v>
      </c>
      <c r="D37" s="40">
        <v>398</v>
      </c>
      <c r="E37" s="37"/>
      <c r="F37" s="33"/>
    </row>
    <row r="38" spans="2:6" s="22" customFormat="1" ht="15.5" x14ac:dyDescent="0.35">
      <c r="B38" s="39" t="s">
        <v>99</v>
      </c>
      <c r="C38" s="39" t="s">
        <v>143</v>
      </c>
      <c r="D38" s="40">
        <v>315</v>
      </c>
      <c r="E38" s="37"/>
      <c r="F38" s="33"/>
    </row>
    <row r="39" spans="2:6" s="22" customFormat="1" ht="15.5" x14ac:dyDescent="0.35">
      <c r="B39" s="39" t="s">
        <v>99</v>
      </c>
      <c r="C39" s="39" t="s">
        <v>398</v>
      </c>
      <c r="D39" s="40">
        <v>5270</v>
      </c>
      <c r="E39" s="37"/>
      <c r="F39" s="33"/>
    </row>
    <row r="40" spans="2:6" s="22" customFormat="1" ht="15.5" x14ac:dyDescent="0.35">
      <c r="B40" s="39" t="s">
        <v>101</v>
      </c>
      <c r="C40" s="39" t="s">
        <v>102</v>
      </c>
      <c r="D40" s="40">
        <v>950</v>
      </c>
      <c r="E40" s="37"/>
      <c r="F40" s="33"/>
    </row>
    <row r="41" spans="2:6" s="22" customFormat="1" ht="15.5" x14ac:dyDescent="0.35">
      <c r="B41" s="39" t="s">
        <v>399</v>
      </c>
      <c r="C41" s="39" t="s">
        <v>83</v>
      </c>
      <c r="D41" s="40">
        <v>2225</v>
      </c>
      <c r="E41" s="37"/>
      <c r="F41" s="33"/>
    </row>
    <row r="42" spans="2:6" s="22" customFormat="1" ht="15.5" x14ac:dyDescent="0.35">
      <c r="B42" s="39" t="s">
        <v>400</v>
      </c>
      <c r="C42" s="39" t="s">
        <v>102</v>
      </c>
      <c r="D42" s="40">
        <v>840</v>
      </c>
      <c r="E42" s="37"/>
      <c r="F42" s="33"/>
    </row>
    <row r="43" spans="2:6" s="22" customFormat="1" ht="15.5" x14ac:dyDescent="0.35">
      <c r="B43" s="39" t="s">
        <v>401</v>
      </c>
      <c r="C43" s="39" t="s">
        <v>102</v>
      </c>
      <c r="D43" s="40">
        <v>750</v>
      </c>
      <c r="E43" s="37"/>
      <c r="F43" s="33"/>
    </row>
    <row r="44" spans="2:6" s="22" customFormat="1" ht="15.5" x14ac:dyDescent="0.35">
      <c r="B44" s="39" t="s">
        <v>103</v>
      </c>
      <c r="C44" s="39" t="s">
        <v>104</v>
      </c>
      <c r="D44" s="40">
        <v>540</v>
      </c>
      <c r="E44" s="37"/>
      <c r="F44" s="33"/>
    </row>
    <row r="45" spans="2:6" s="22" customFormat="1" ht="15.5" x14ac:dyDescent="0.35">
      <c r="B45" s="39" t="s">
        <v>105</v>
      </c>
      <c r="C45" s="39" t="s">
        <v>83</v>
      </c>
      <c r="D45" s="40">
        <v>985</v>
      </c>
      <c r="E45" s="37"/>
      <c r="F45" s="33"/>
    </row>
    <row r="46" spans="2:6" s="22" customFormat="1" ht="15.5" x14ac:dyDescent="0.35">
      <c r="B46" s="39" t="s">
        <v>106</v>
      </c>
      <c r="C46" s="39" t="s">
        <v>83</v>
      </c>
      <c r="D46" s="40">
        <v>1225</v>
      </c>
      <c r="E46" s="37"/>
      <c r="F46" s="33"/>
    </row>
    <row r="47" spans="2:6" s="22" customFormat="1" ht="15.5" x14ac:dyDescent="0.35">
      <c r="B47" s="39" t="s">
        <v>107</v>
      </c>
      <c r="C47" s="39" t="s">
        <v>104</v>
      </c>
      <c r="D47" s="40">
        <v>540</v>
      </c>
      <c r="E47" s="37"/>
      <c r="F47" s="33"/>
    </row>
    <row r="48" spans="2:6" s="22" customFormat="1" ht="15.5" x14ac:dyDescent="0.35">
      <c r="B48" s="39" t="s">
        <v>108</v>
      </c>
      <c r="C48" s="39" t="s">
        <v>97</v>
      </c>
      <c r="D48" s="40">
        <v>162</v>
      </c>
      <c r="E48" s="37"/>
      <c r="F48" s="33"/>
    </row>
    <row r="49" spans="2:6" s="22" customFormat="1" ht="15.5" x14ac:dyDescent="0.35">
      <c r="B49" s="39" t="s">
        <v>109</v>
      </c>
      <c r="C49" s="39" t="s">
        <v>97</v>
      </c>
      <c r="D49" s="40">
        <v>290</v>
      </c>
      <c r="E49" s="37"/>
      <c r="F49" s="33"/>
    </row>
    <row r="50" spans="2:6" s="22" customFormat="1" ht="15.5" x14ac:dyDescent="0.35">
      <c r="B50" s="44" t="s">
        <v>110</v>
      </c>
      <c r="C50" s="39"/>
      <c r="D50" s="40"/>
      <c r="E50" s="37"/>
      <c r="F50" s="33"/>
    </row>
    <row r="51" spans="2:6" s="22" customFormat="1" ht="15.5" x14ac:dyDescent="0.35">
      <c r="B51" s="39" t="s">
        <v>111</v>
      </c>
      <c r="C51" s="39" t="s">
        <v>88</v>
      </c>
      <c r="D51" s="40">
        <v>354.4</v>
      </c>
      <c r="E51" s="37"/>
      <c r="F51" s="33"/>
    </row>
    <row r="52" spans="2:6" s="22" customFormat="1" ht="15.5" x14ac:dyDescent="0.35">
      <c r="B52" s="39" t="s">
        <v>112</v>
      </c>
      <c r="C52" s="45" t="s">
        <v>88</v>
      </c>
      <c r="D52" s="40">
        <v>857.9</v>
      </c>
      <c r="E52" s="37"/>
      <c r="F52" s="33"/>
    </row>
    <row r="53" spans="2:6" s="22" customFormat="1" ht="15.5" x14ac:dyDescent="0.35">
      <c r="B53" s="39" t="s">
        <v>125</v>
      </c>
      <c r="C53" s="39" t="s">
        <v>88</v>
      </c>
      <c r="D53" s="40">
        <v>750</v>
      </c>
      <c r="E53" s="37"/>
      <c r="F53" s="33"/>
    </row>
    <row r="54" spans="2:6" s="22" customFormat="1" ht="15.5" x14ac:dyDescent="0.35">
      <c r="B54" s="39" t="s">
        <v>113</v>
      </c>
      <c r="C54" s="45" t="s">
        <v>114</v>
      </c>
      <c r="D54" s="40">
        <v>162.19999999999999</v>
      </c>
      <c r="E54" s="37"/>
      <c r="F54" s="33"/>
    </row>
    <row r="55" spans="2:6" s="22" customFormat="1" ht="15.5" x14ac:dyDescent="0.35">
      <c r="B55" s="39" t="s">
        <v>115</v>
      </c>
      <c r="C55" s="39" t="s">
        <v>77</v>
      </c>
      <c r="D55" s="40">
        <v>1164</v>
      </c>
      <c r="E55" s="37"/>
      <c r="F55" s="33"/>
    </row>
    <row r="56" spans="2:6" s="22" customFormat="1" ht="15.5" x14ac:dyDescent="0.35">
      <c r="B56" s="39" t="s">
        <v>117</v>
      </c>
      <c r="C56" s="39" t="s">
        <v>102</v>
      </c>
      <c r="D56" s="40">
        <v>1132.1600000000001</v>
      </c>
      <c r="E56" s="37"/>
      <c r="F56" s="33"/>
    </row>
    <row r="57" spans="2:6" s="22" customFormat="1" ht="15.5" x14ac:dyDescent="0.35">
      <c r="B57" s="39" t="s">
        <v>117</v>
      </c>
      <c r="C57" s="39" t="s">
        <v>104</v>
      </c>
      <c r="D57" s="40">
        <v>570</v>
      </c>
      <c r="E57" s="37"/>
      <c r="F57" s="33"/>
    </row>
    <row r="58" spans="2:6" s="22" customFormat="1" ht="15.5" x14ac:dyDescent="0.35">
      <c r="B58" s="39" t="s">
        <v>402</v>
      </c>
      <c r="C58" s="39" t="s">
        <v>104</v>
      </c>
      <c r="D58" s="40"/>
      <c r="E58" s="37"/>
      <c r="F58" s="33"/>
    </row>
    <row r="59" spans="2:6" s="22" customFormat="1" ht="15.5" x14ac:dyDescent="0.35">
      <c r="B59" s="39" t="s">
        <v>402</v>
      </c>
      <c r="C59" s="39" t="s">
        <v>102</v>
      </c>
      <c r="D59" s="40">
        <v>984</v>
      </c>
      <c r="E59" s="37"/>
      <c r="F59" s="33"/>
    </row>
    <row r="60" spans="2:6" s="22" customFormat="1" ht="15.5" x14ac:dyDescent="0.35">
      <c r="B60" s="39" t="s">
        <v>118</v>
      </c>
      <c r="C60" s="39" t="s">
        <v>104</v>
      </c>
      <c r="D60" s="40">
        <v>417.6</v>
      </c>
      <c r="E60" s="37"/>
      <c r="F60" s="33"/>
    </row>
    <row r="61" spans="2:6" s="22" customFormat="1" ht="15.5" x14ac:dyDescent="0.35">
      <c r="B61" s="39" t="s">
        <v>118</v>
      </c>
      <c r="C61" s="39" t="s">
        <v>102</v>
      </c>
      <c r="D61" s="40">
        <v>835.2</v>
      </c>
      <c r="E61" s="37"/>
      <c r="F61" s="33"/>
    </row>
    <row r="62" spans="2:6" s="22" customFormat="1" ht="15.5" x14ac:dyDescent="0.35">
      <c r="B62" s="39" t="s">
        <v>119</v>
      </c>
      <c r="C62" s="39" t="s">
        <v>104</v>
      </c>
      <c r="D62" s="40">
        <v>494</v>
      </c>
      <c r="E62" s="37"/>
      <c r="F62" s="33"/>
    </row>
    <row r="63" spans="2:6" s="22" customFormat="1" ht="15.5" x14ac:dyDescent="0.35">
      <c r="B63" s="39" t="s">
        <v>119</v>
      </c>
      <c r="C63" s="39" t="s">
        <v>102</v>
      </c>
      <c r="D63" s="40">
        <v>988</v>
      </c>
      <c r="E63" s="37"/>
      <c r="F63" s="33"/>
    </row>
    <row r="64" spans="2:6" s="22" customFormat="1" ht="15.5" x14ac:dyDescent="0.35">
      <c r="B64" s="39" t="s">
        <v>120</v>
      </c>
      <c r="C64" s="39" t="s">
        <v>104</v>
      </c>
      <c r="D64" s="40">
        <v>555</v>
      </c>
      <c r="E64" s="37"/>
      <c r="F64" s="33"/>
    </row>
    <row r="65" spans="2:6" s="22" customFormat="1" ht="15.5" x14ac:dyDescent="0.35">
      <c r="B65" s="39" t="s">
        <v>120</v>
      </c>
      <c r="C65" s="39" t="s">
        <v>102</v>
      </c>
      <c r="D65" s="40">
        <v>1070</v>
      </c>
      <c r="E65" s="37"/>
      <c r="F65" s="33"/>
    </row>
    <row r="66" spans="2:6" s="22" customFormat="1" ht="15.5" x14ac:dyDescent="0.35">
      <c r="B66" s="39" t="s">
        <v>121</v>
      </c>
      <c r="C66" s="39" t="s">
        <v>104</v>
      </c>
      <c r="D66" s="40">
        <v>340</v>
      </c>
      <c r="E66" s="37"/>
      <c r="F66" s="33"/>
    </row>
    <row r="67" spans="2:6" s="22" customFormat="1" ht="15.5" x14ac:dyDescent="0.35">
      <c r="B67" s="39" t="s">
        <v>121</v>
      </c>
      <c r="C67" s="39" t="s">
        <v>102</v>
      </c>
      <c r="D67" s="40">
        <v>680</v>
      </c>
      <c r="E67" s="37"/>
      <c r="F67" s="33"/>
    </row>
    <row r="68" spans="2:6" s="46" customFormat="1" ht="14.5" x14ac:dyDescent="0.35">
      <c r="B68" s="39" t="s">
        <v>122</v>
      </c>
      <c r="C68" s="39" t="s">
        <v>104</v>
      </c>
      <c r="D68" s="40">
        <v>500</v>
      </c>
      <c r="E68" s="47"/>
      <c r="F68" s="39"/>
    </row>
    <row r="69" spans="2:6" s="22" customFormat="1" ht="15.5" x14ac:dyDescent="0.35">
      <c r="B69" s="39"/>
      <c r="C69" s="39"/>
      <c r="D69" s="40"/>
      <c r="E69" s="37"/>
      <c r="F69" s="33"/>
    </row>
    <row r="70" spans="2:6" s="22" customFormat="1" ht="15.5" x14ac:dyDescent="0.35">
      <c r="B70" s="39"/>
      <c r="C70" s="39"/>
      <c r="D70" s="40"/>
      <c r="E70" s="37"/>
      <c r="F70" s="33"/>
    </row>
    <row r="71" spans="2:6" s="22" customFormat="1" ht="15.5" x14ac:dyDescent="0.35">
      <c r="B71" s="44" t="s">
        <v>124</v>
      </c>
      <c r="C71" s="39"/>
      <c r="D71" s="40"/>
      <c r="E71" s="37"/>
      <c r="F71" s="33"/>
    </row>
    <row r="72" spans="2:6" s="22" customFormat="1" ht="15.5" x14ac:dyDescent="0.35">
      <c r="B72" s="39" t="s">
        <v>126</v>
      </c>
      <c r="C72" s="39" t="s">
        <v>403</v>
      </c>
      <c r="D72" s="40">
        <v>175.5</v>
      </c>
      <c r="E72" s="37"/>
      <c r="F72" s="33"/>
    </row>
    <row r="73" spans="2:6" s="22" customFormat="1" ht="15.5" x14ac:dyDescent="0.35">
      <c r="B73" s="39" t="s">
        <v>127</v>
      </c>
      <c r="C73" s="39" t="s">
        <v>404</v>
      </c>
      <c r="D73" s="40">
        <v>763</v>
      </c>
      <c r="E73" s="37"/>
      <c r="F73" s="33"/>
    </row>
    <row r="74" spans="2:6" s="22" customFormat="1" ht="15.5" x14ac:dyDescent="0.35">
      <c r="B74" s="39" t="s">
        <v>128</v>
      </c>
      <c r="C74" s="39" t="s">
        <v>404</v>
      </c>
      <c r="D74" s="40">
        <v>966</v>
      </c>
      <c r="E74" s="37"/>
      <c r="F74" s="33"/>
    </row>
    <row r="75" spans="2:6" s="22" customFormat="1" ht="15.5" x14ac:dyDescent="0.35">
      <c r="B75" s="39" t="s">
        <v>129</v>
      </c>
      <c r="C75" s="39" t="s">
        <v>130</v>
      </c>
      <c r="D75" s="40">
        <v>1062</v>
      </c>
      <c r="E75" s="37"/>
      <c r="F75" s="33"/>
    </row>
    <row r="76" spans="2:6" s="22" customFormat="1" ht="15.5" x14ac:dyDescent="0.35">
      <c r="B76" s="39" t="s">
        <v>131</v>
      </c>
      <c r="C76" s="45" t="s">
        <v>132</v>
      </c>
      <c r="D76" s="40">
        <v>570</v>
      </c>
      <c r="E76" s="37"/>
      <c r="F76" s="33"/>
    </row>
    <row r="77" spans="2:6" s="22" customFormat="1" ht="15.5" x14ac:dyDescent="0.35">
      <c r="B77" s="39" t="s">
        <v>133</v>
      </c>
      <c r="C77" s="39" t="s">
        <v>91</v>
      </c>
      <c r="D77" s="40">
        <v>1140</v>
      </c>
      <c r="E77" s="37"/>
      <c r="F77" s="33"/>
    </row>
    <row r="78" spans="2:6" s="22" customFormat="1" ht="15.5" x14ac:dyDescent="0.35">
      <c r="B78" s="39" t="s">
        <v>405</v>
      </c>
      <c r="C78" s="39" t="s">
        <v>91</v>
      </c>
      <c r="D78" s="40">
        <v>1140</v>
      </c>
      <c r="E78" s="37"/>
      <c r="F78" s="33"/>
    </row>
    <row r="79" spans="2:6" s="22" customFormat="1" ht="15.5" x14ac:dyDescent="0.35">
      <c r="B79" s="39" t="s">
        <v>134</v>
      </c>
      <c r="C79" s="39" t="s">
        <v>91</v>
      </c>
      <c r="D79" s="40">
        <v>1140</v>
      </c>
      <c r="E79" s="37"/>
      <c r="F79" s="33"/>
    </row>
    <row r="80" spans="2:6" s="22" customFormat="1" ht="15.5" x14ac:dyDescent="0.35">
      <c r="B80" s="39" t="s">
        <v>135</v>
      </c>
      <c r="C80" s="39" t="s">
        <v>406</v>
      </c>
      <c r="D80" s="40">
        <v>1125</v>
      </c>
      <c r="E80" s="37"/>
      <c r="F80" s="33"/>
    </row>
    <row r="81" spans="2:6" s="22" customFormat="1" ht="15.5" x14ac:dyDescent="0.35">
      <c r="B81" s="39" t="s">
        <v>136</v>
      </c>
      <c r="C81" s="39" t="s">
        <v>398</v>
      </c>
      <c r="D81" s="40">
        <v>8685</v>
      </c>
      <c r="E81" s="37"/>
      <c r="F81" s="33"/>
    </row>
    <row r="82" spans="2:6" s="22" customFormat="1" ht="15.5" x14ac:dyDescent="0.35">
      <c r="B82" s="39" t="s">
        <v>137</v>
      </c>
      <c r="C82" s="39" t="s">
        <v>138</v>
      </c>
      <c r="D82" s="40">
        <v>1548</v>
      </c>
      <c r="E82" s="37"/>
      <c r="F82" s="33"/>
    </row>
    <row r="83" spans="2:6" s="22" customFormat="1" ht="15.5" x14ac:dyDescent="0.35">
      <c r="B83" s="39" t="s">
        <v>137</v>
      </c>
      <c r="C83" s="39" t="s">
        <v>398</v>
      </c>
      <c r="D83" s="40">
        <v>11528.8</v>
      </c>
      <c r="E83" s="37"/>
      <c r="F83" s="33"/>
    </row>
    <row r="84" spans="2:6" s="22" customFormat="1" ht="15.5" x14ac:dyDescent="0.35">
      <c r="B84" s="39" t="s">
        <v>407</v>
      </c>
      <c r="C84" s="39" t="s">
        <v>408</v>
      </c>
      <c r="D84" s="40">
        <v>1763</v>
      </c>
      <c r="E84" s="37"/>
      <c r="F84" s="33"/>
    </row>
    <row r="85" spans="2:6" s="22" customFormat="1" ht="15.5" x14ac:dyDescent="0.35">
      <c r="B85" s="39" t="s">
        <v>139</v>
      </c>
      <c r="C85" s="39" t="s">
        <v>100</v>
      </c>
      <c r="D85" s="40">
        <v>393.3</v>
      </c>
      <c r="E85" s="37"/>
      <c r="F85" s="33"/>
    </row>
    <row r="86" spans="2:6" s="22" customFormat="1" ht="15.5" x14ac:dyDescent="0.35">
      <c r="B86" s="39" t="s">
        <v>139</v>
      </c>
      <c r="C86" s="39" t="s">
        <v>88</v>
      </c>
      <c r="D86" s="40">
        <v>310</v>
      </c>
      <c r="E86" s="37"/>
      <c r="F86" s="33"/>
    </row>
    <row r="87" spans="2:6" s="22" customFormat="1" ht="15.5" x14ac:dyDescent="0.35">
      <c r="B87" s="39" t="s">
        <v>140</v>
      </c>
      <c r="C87" s="39" t="s">
        <v>83</v>
      </c>
      <c r="D87" s="40">
        <v>350</v>
      </c>
      <c r="E87" s="37"/>
      <c r="F87" s="33"/>
    </row>
    <row r="88" spans="2:6" s="22" customFormat="1" ht="15.5" x14ac:dyDescent="0.35">
      <c r="B88" s="39" t="s">
        <v>409</v>
      </c>
      <c r="C88" s="39" t="s">
        <v>143</v>
      </c>
      <c r="D88" s="40">
        <v>253.2</v>
      </c>
      <c r="E88" s="37"/>
      <c r="F88" s="33"/>
    </row>
    <row r="89" spans="2:6" s="22" customFormat="1" ht="15.5" x14ac:dyDescent="0.35">
      <c r="B89" s="39" t="s">
        <v>410</v>
      </c>
      <c r="C89" s="39" t="s">
        <v>114</v>
      </c>
      <c r="D89" s="40">
        <v>886.6</v>
      </c>
      <c r="E89" s="37"/>
      <c r="F89" s="33"/>
    </row>
    <row r="90" spans="2:6" s="22" customFormat="1" ht="15.5" x14ac:dyDescent="0.35">
      <c r="B90" s="39" t="s">
        <v>411</v>
      </c>
      <c r="C90" s="39" t="s">
        <v>412</v>
      </c>
      <c r="D90" s="40">
        <v>1734</v>
      </c>
      <c r="E90" s="37"/>
      <c r="F90" s="33"/>
    </row>
    <row r="91" spans="2:6" s="22" customFormat="1" ht="15.5" x14ac:dyDescent="0.35">
      <c r="B91" s="39" t="s">
        <v>141</v>
      </c>
      <c r="C91" s="39" t="s">
        <v>114</v>
      </c>
      <c r="D91" s="40">
        <v>862</v>
      </c>
      <c r="E91" s="37"/>
      <c r="F91" s="33"/>
    </row>
    <row r="92" spans="2:6" s="22" customFormat="1" ht="15.5" x14ac:dyDescent="0.35">
      <c r="B92" s="39" t="s">
        <v>142</v>
      </c>
      <c r="C92" s="39" t="s">
        <v>143</v>
      </c>
      <c r="D92" s="40">
        <v>1286.9000000000001</v>
      </c>
      <c r="E92" s="37"/>
      <c r="F92" s="33"/>
    </row>
    <row r="93" spans="2:6" s="22" customFormat="1" ht="15.5" x14ac:dyDescent="0.35">
      <c r="B93" s="39" t="s">
        <v>144</v>
      </c>
      <c r="C93" s="39" t="s">
        <v>81</v>
      </c>
      <c r="D93" s="40">
        <v>1194.9000000000001</v>
      </c>
      <c r="E93" s="37"/>
      <c r="F93" s="33"/>
    </row>
    <row r="94" spans="2:6" s="22" customFormat="1" ht="15.5" x14ac:dyDescent="0.35">
      <c r="B94" s="39" t="s">
        <v>145</v>
      </c>
      <c r="C94" s="39" t="s">
        <v>146</v>
      </c>
      <c r="D94" s="40">
        <v>554.9</v>
      </c>
      <c r="E94" s="37"/>
      <c r="F94" s="33"/>
    </row>
    <row r="95" spans="2:6" s="22" customFormat="1" ht="15.5" x14ac:dyDescent="0.35">
      <c r="B95" s="39" t="s">
        <v>145</v>
      </c>
      <c r="C95" s="39" t="s">
        <v>147</v>
      </c>
      <c r="D95" s="40">
        <v>1388.3</v>
      </c>
      <c r="E95" s="37"/>
      <c r="F95" s="33"/>
    </row>
    <row r="96" spans="2:6" s="22" customFormat="1" ht="15.5" x14ac:dyDescent="0.35">
      <c r="B96" s="39" t="s">
        <v>148</v>
      </c>
      <c r="C96" s="39" t="s">
        <v>97</v>
      </c>
      <c r="D96" s="40">
        <v>1026</v>
      </c>
      <c r="E96" s="37"/>
      <c r="F96" s="33"/>
    </row>
    <row r="97" spans="2:6" s="22" customFormat="1" ht="15.5" x14ac:dyDescent="0.35">
      <c r="B97" s="39" t="s">
        <v>149</v>
      </c>
      <c r="C97" s="39" t="s">
        <v>88</v>
      </c>
      <c r="D97" s="40">
        <v>638.4</v>
      </c>
      <c r="E97" s="37"/>
      <c r="F97" s="33"/>
    </row>
    <row r="98" spans="2:6" s="22" customFormat="1" ht="15.5" x14ac:dyDescent="0.35">
      <c r="B98" s="39" t="s">
        <v>148</v>
      </c>
      <c r="C98" s="39" t="s">
        <v>114</v>
      </c>
      <c r="D98" s="40">
        <v>89.7</v>
      </c>
      <c r="E98" s="37"/>
      <c r="F98" s="33"/>
    </row>
    <row r="99" spans="2:6" s="22" customFormat="1" ht="15.5" x14ac:dyDescent="0.35">
      <c r="B99" s="39" t="s">
        <v>413</v>
      </c>
      <c r="C99" s="39" t="s">
        <v>414</v>
      </c>
      <c r="D99" s="40">
        <v>84</v>
      </c>
      <c r="E99" s="37"/>
      <c r="F99" s="33"/>
    </row>
    <row r="100" spans="2:6" s="22" customFormat="1" ht="15.5" x14ac:dyDescent="0.35">
      <c r="B100" s="39" t="s">
        <v>150</v>
      </c>
      <c r="C100" s="39" t="s">
        <v>114</v>
      </c>
      <c r="D100" s="40">
        <v>480.9</v>
      </c>
      <c r="E100" s="37"/>
      <c r="F100" s="33"/>
    </row>
    <row r="101" spans="2:6" s="22" customFormat="1" ht="15.5" x14ac:dyDescent="0.35">
      <c r="B101" s="39" t="s">
        <v>150</v>
      </c>
      <c r="C101" s="39" t="s">
        <v>88</v>
      </c>
      <c r="D101" s="40">
        <v>1924.3</v>
      </c>
      <c r="E101" s="37"/>
      <c r="F101" s="33"/>
    </row>
    <row r="102" spans="2:6" s="22" customFormat="1" ht="15.5" x14ac:dyDescent="0.35">
      <c r="B102" s="39" t="s">
        <v>151</v>
      </c>
      <c r="C102" s="39" t="s">
        <v>152</v>
      </c>
      <c r="D102" s="40">
        <v>9926.7999999999993</v>
      </c>
      <c r="E102" s="37"/>
      <c r="F102" s="33"/>
    </row>
    <row r="103" spans="2:6" s="22" customFormat="1" ht="15.5" x14ac:dyDescent="0.35">
      <c r="B103" s="39" t="s">
        <v>151</v>
      </c>
      <c r="C103" s="39" t="s">
        <v>153</v>
      </c>
      <c r="D103" s="40">
        <v>2534.4</v>
      </c>
      <c r="E103" s="37"/>
      <c r="F103" s="33"/>
    </row>
    <row r="104" spans="2:6" s="22" customFormat="1" ht="15.5" x14ac:dyDescent="0.35">
      <c r="B104" s="39" t="s">
        <v>151</v>
      </c>
      <c r="C104" s="39" t="s">
        <v>415</v>
      </c>
      <c r="D104" s="40">
        <v>1973.4</v>
      </c>
      <c r="E104" s="37"/>
      <c r="F104" s="33"/>
    </row>
    <row r="105" spans="2:6" s="22" customFormat="1" ht="15.5" x14ac:dyDescent="0.35">
      <c r="B105" s="39" t="s">
        <v>154</v>
      </c>
      <c r="C105" s="39" t="s">
        <v>77</v>
      </c>
      <c r="D105" s="40">
        <v>138</v>
      </c>
      <c r="E105" s="37"/>
      <c r="F105" s="33"/>
    </row>
    <row r="106" spans="2:6" s="22" customFormat="1" ht="15.5" x14ac:dyDescent="0.35">
      <c r="B106" s="39" t="s">
        <v>155</v>
      </c>
      <c r="C106" s="39" t="s">
        <v>77</v>
      </c>
      <c r="D106" s="40">
        <v>138</v>
      </c>
      <c r="E106" s="37"/>
      <c r="F106" s="33"/>
    </row>
    <row r="107" spans="2:6" s="22" customFormat="1" ht="15.5" x14ac:dyDescent="0.35">
      <c r="B107" s="39" t="s">
        <v>156</v>
      </c>
      <c r="C107" s="39" t="s">
        <v>77</v>
      </c>
      <c r="D107" s="40">
        <v>138</v>
      </c>
      <c r="E107" s="37"/>
      <c r="F107" s="33"/>
    </row>
    <row r="108" spans="2:6" s="22" customFormat="1" ht="15.5" x14ac:dyDescent="0.35">
      <c r="B108" s="39" t="s">
        <v>157</v>
      </c>
      <c r="C108" s="39" t="s">
        <v>77</v>
      </c>
      <c r="D108" s="40">
        <v>138</v>
      </c>
      <c r="E108" s="37"/>
      <c r="F108" s="33"/>
    </row>
    <row r="109" spans="2:6" s="22" customFormat="1" ht="15.5" x14ac:dyDescent="0.35">
      <c r="B109" s="39" t="s">
        <v>158</v>
      </c>
      <c r="C109" s="39" t="s">
        <v>114</v>
      </c>
      <c r="D109" s="40">
        <v>451.8</v>
      </c>
      <c r="E109" s="37"/>
      <c r="F109" s="33"/>
    </row>
    <row r="110" spans="2:6" s="22" customFormat="1" ht="15.5" x14ac:dyDescent="0.35">
      <c r="B110" s="39" t="s">
        <v>416</v>
      </c>
      <c r="C110" s="39"/>
      <c r="D110" s="40"/>
      <c r="E110" s="37"/>
      <c r="F110" s="33"/>
    </row>
    <row r="111" spans="2:6" s="22" customFormat="1" ht="15.5" x14ac:dyDescent="0.35">
      <c r="B111" s="39" t="s">
        <v>159</v>
      </c>
      <c r="C111" s="39" t="s">
        <v>114</v>
      </c>
      <c r="D111" s="40">
        <v>359.6</v>
      </c>
      <c r="E111" s="37"/>
      <c r="F111" s="33"/>
    </row>
    <row r="112" spans="2:6" s="22" customFormat="1" ht="15.5" x14ac:dyDescent="0.35">
      <c r="B112" s="39" t="s">
        <v>159</v>
      </c>
      <c r="C112" s="39" t="s">
        <v>153</v>
      </c>
      <c r="D112" s="40">
        <v>119.9</v>
      </c>
      <c r="E112" s="37"/>
      <c r="F112" s="33"/>
    </row>
    <row r="113" spans="2:6" s="22" customFormat="1" ht="15.5" x14ac:dyDescent="0.35">
      <c r="B113" s="39" t="s">
        <v>160</v>
      </c>
      <c r="C113" s="39" t="s">
        <v>77</v>
      </c>
      <c r="D113" s="40">
        <v>853.8</v>
      </c>
      <c r="E113" s="37"/>
      <c r="F113" s="33"/>
    </row>
    <row r="114" spans="2:6" s="22" customFormat="1" ht="15.5" x14ac:dyDescent="0.35">
      <c r="B114" s="39" t="s">
        <v>161</v>
      </c>
      <c r="C114" s="39" t="s">
        <v>77</v>
      </c>
      <c r="D114" s="40">
        <v>351.5</v>
      </c>
      <c r="E114" s="37"/>
      <c r="F114" s="33"/>
    </row>
    <row r="115" spans="2:6" s="22" customFormat="1" ht="15.5" x14ac:dyDescent="0.35">
      <c r="B115" s="39" t="s">
        <v>162</v>
      </c>
      <c r="C115" s="39" t="s">
        <v>77</v>
      </c>
      <c r="D115" s="40">
        <v>182.9</v>
      </c>
      <c r="E115" s="37"/>
      <c r="F115" s="33"/>
    </row>
    <row r="116" spans="2:6" s="22" customFormat="1" ht="15.5" x14ac:dyDescent="0.35">
      <c r="B116" s="39" t="s">
        <v>163</v>
      </c>
      <c r="C116" s="39" t="s">
        <v>91</v>
      </c>
      <c r="D116" s="40">
        <v>251</v>
      </c>
      <c r="E116" s="37"/>
      <c r="F116" s="33"/>
    </row>
    <row r="117" spans="2:6" s="22" customFormat="1" ht="15.5" x14ac:dyDescent="0.35">
      <c r="B117" s="39" t="s">
        <v>164</v>
      </c>
      <c r="C117" s="39" t="s">
        <v>82</v>
      </c>
      <c r="D117" s="40">
        <v>945</v>
      </c>
      <c r="E117" s="37"/>
      <c r="F117" s="33"/>
    </row>
    <row r="118" spans="2:6" s="22" customFormat="1" ht="15.5" x14ac:dyDescent="0.35">
      <c r="B118" s="39" t="s">
        <v>165</v>
      </c>
      <c r="C118" s="39" t="s">
        <v>82</v>
      </c>
      <c r="D118" s="40">
        <v>1323</v>
      </c>
      <c r="E118" s="37"/>
      <c r="F118" s="33"/>
    </row>
    <row r="119" spans="2:6" s="22" customFormat="1" ht="15.5" x14ac:dyDescent="0.35">
      <c r="B119" s="39" t="s">
        <v>166</v>
      </c>
      <c r="C119" s="39" t="s">
        <v>114</v>
      </c>
      <c r="D119" s="40">
        <v>405.1</v>
      </c>
      <c r="E119" s="37"/>
      <c r="F119" s="33"/>
    </row>
    <row r="120" spans="2:6" s="22" customFormat="1" ht="15.5" x14ac:dyDescent="0.35">
      <c r="B120" s="39" t="s">
        <v>166</v>
      </c>
      <c r="C120" s="39" t="s">
        <v>88</v>
      </c>
      <c r="D120" s="40">
        <v>1572.8</v>
      </c>
      <c r="E120" s="37"/>
      <c r="F120" s="33"/>
    </row>
    <row r="121" spans="2:6" s="22" customFormat="1" ht="15.5" x14ac:dyDescent="0.35">
      <c r="B121" s="39" t="s">
        <v>167</v>
      </c>
      <c r="C121" s="39" t="s">
        <v>88</v>
      </c>
      <c r="D121" s="40">
        <v>877.2</v>
      </c>
      <c r="E121" s="37"/>
      <c r="F121" s="33"/>
    </row>
    <row r="122" spans="2:6" s="22" customFormat="1" ht="15.5" x14ac:dyDescent="0.35">
      <c r="B122" s="39" t="s">
        <v>168</v>
      </c>
      <c r="C122" s="39" t="s">
        <v>152</v>
      </c>
      <c r="D122" s="40">
        <v>9926.7999999999993</v>
      </c>
      <c r="E122" s="37"/>
      <c r="F122" s="33"/>
    </row>
    <row r="123" spans="2:6" s="22" customFormat="1" ht="15.5" x14ac:dyDescent="0.35">
      <c r="B123" s="39" t="s">
        <v>140</v>
      </c>
      <c r="C123" s="39" t="s">
        <v>83</v>
      </c>
      <c r="D123" s="40">
        <v>450</v>
      </c>
      <c r="E123" s="37"/>
      <c r="F123" s="33"/>
    </row>
    <row r="124" spans="2:6" s="22" customFormat="1" ht="15.5" x14ac:dyDescent="0.35">
      <c r="B124" s="39" t="s">
        <v>169</v>
      </c>
      <c r="C124" s="39" t="s">
        <v>114</v>
      </c>
      <c r="D124" s="40">
        <v>42.7</v>
      </c>
      <c r="E124" s="37"/>
      <c r="F124" s="33"/>
    </row>
    <row r="125" spans="2:6" s="22" customFormat="1" ht="15.5" x14ac:dyDescent="0.35">
      <c r="B125" s="39" t="s">
        <v>170</v>
      </c>
      <c r="C125" s="39" t="s">
        <v>97</v>
      </c>
      <c r="D125" s="40">
        <v>263.5</v>
      </c>
      <c r="E125" s="37"/>
      <c r="F125" s="33"/>
    </row>
    <row r="126" spans="2:6" s="22" customFormat="1" ht="15.5" x14ac:dyDescent="0.35">
      <c r="B126" s="39" t="s">
        <v>169</v>
      </c>
      <c r="C126" s="39" t="s">
        <v>88</v>
      </c>
      <c r="D126" s="40">
        <v>160.19999999999999</v>
      </c>
      <c r="E126" s="37"/>
      <c r="F126" s="33"/>
    </row>
    <row r="127" spans="2:6" s="22" customFormat="1" ht="15.5" x14ac:dyDescent="0.35">
      <c r="B127" s="39" t="s">
        <v>169</v>
      </c>
      <c r="C127" s="39" t="s">
        <v>97</v>
      </c>
      <c r="D127" s="40">
        <v>288.39999999999998</v>
      </c>
      <c r="E127" s="37"/>
      <c r="F127" s="33"/>
    </row>
    <row r="128" spans="2:6" s="22" customFormat="1" ht="15.5" x14ac:dyDescent="0.35">
      <c r="B128" s="39" t="s">
        <v>171</v>
      </c>
      <c r="C128" s="39" t="s">
        <v>172</v>
      </c>
      <c r="D128" s="40">
        <v>1755</v>
      </c>
      <c r="E128" s="37"/>
      <c r="F128" s="33"/>
    </row>
    <row r="129" spans="2:6" s="22" customFormat="1" ht="15.5" x14ac:dyDescent="0.35">
      <c r="B129" s="39" t="s">
        <v>171</v>
      </c>
      <c r="C129" s="39" t="s">
        <v>77</v>
      </c>
      <c r="D129" s="40">
        <v>351</v>
      </c>
      <c r="E129" s="37"/>
      <c r="F129" s="33"/>
    </row>
    <row r="130" spans="2:6" s="22" customFormat="1" ht="15.5" x14ac:dyDescent="0.35">
      <c r="B130" s="39" t="s">
        <v>173</v>
      </c>
      <c r="C130" s="39" t="s">
        <v>172</v>
      </c>
      <c r="D130" s="40">
        <v>1080</v>
      </c>
      <c r="E130" s="37"/>
      <c r="F130" s="33"/>
    </row>
    <row r="131" spans="2:6" s="22" customFormat="1" ht="15.5" x14ac:dyDescent="0.35">
      <c r="B131" s="39" t="s">
        <v>173</v>
      </c>
      <c r="C131" s="39" t="s">
        <v>174</v>
      </c>
      <c r="D131" s="40">
        <v>178.5</v>
      </c>
      <c r="E131" s="37"/>
      <c r="F131" s="33"/>
    </row>
    <row r="132" spans="2:6" s="22" customFormat="1" ht="15.5" x14ac:dyDescent="0.35">
      <c r="B132" s="39" t="s">
        <v>175</v>
      </c>
      <c r="C132" s="39" t="s">
        <v>94</v>
      </c>
      <c r="D132" s="40">
        <v>3203.5</v>
      </c>
      <c r="E132" s="37"/>
      <c r="F132" s="33"/>
    </row>
    <row r="133" spans="2:6" s="22" customFormat="1" ht="15.5" x14ac:dyDescent="0.35">
      <c r="B133" s="39" t="s">
        <v>175</v>
      </c>
      <c r="C133" s="39" t="s">
        <v>82</v>
      </c>
      <c r="D133" s="40">
        <v>406</v>
      </c>
      <c r="E133" s="37"/>
      <c r="F133" s="33"/>
    </row>
    <row r="134" spans="2:6" s="22" customFormat="1" ht="15.5" x14ac:dyDescent="0.35">
      <c r="B134" s="39" t="s">
        <v>176</v>
      </c>
      <c r="C134" s="39" t="s">
        <v>78</v>
      </c>
      <c r="D134" s="40">
        <v>725</v>
      </c>
      <c r="E134" s="37"/>
      <c r="F134" s="33"/>
    </row>
    <row r="135" spans="2:6" s="22" customFormat="1" ht="15.5" x14ac:dyDescent="0.35">
      <c r="B135" s="39" t="s">
        <v>177</v>
      </c>
      <c r="C135" s="39" t="s">
        <v>82</v>
      </c>
      <c r="D135" s="40">
        <v>533.20000000000005</v>
      </c>
      <c r="E135" s="37"/>
      <c r="F135" s="33"/>
    </row>
    <row r="136" spans="2:6" s="22" customFormat="1" ht="15.5" x14ac:dyDescent="0.35">
      <c r="B136" s="39" t="s">
        <v>178</v>
      </c>
      <c r="C136" s="39" t="s">
        <v>179</v>
      </c>
      <c r="D136" s="48">
        <v>332</v>
      </c>
      <c r="E136" s="37"/>
      <c r="F136" s="33"/>
    </row>
    <row r="137" spans="2:6" s="22" customFormat="1" ht="15.5" x14ac:dyDescent="0.35">
      <c r="B137" s="39" t="s">
        <v>180</v>
      </c>
      <c r="C137" s="39" t="s">
        <v>181</v>
      </c>
      <c r="D137" s="48">
        <v>940</v>
      </c>
      <c r="E137" s="37"/>
      <c r="F137" s="33"/>
    </row>
    <row r="138" spans="2:6" s="22" customFormat="1" ht="15.5" x14ac:dyDescent="0.35">
      <c r="B138" s="39"/>
      <c r="C138" s="39"/>
      <c r="D138" s="48"/>
      <c r="E138" s="37"/>
      <c r="F138" s="33"/>
    </row>
    <row r="139" spans="2:6" s="22" customFormat="1" ht="15.5" x14ac:dyDescent="0.35">
      <c r="B139" s="39"/>
      <c r="C139" s="39"/>
      <c r="D139" s="48"/>
      <c r="E139" s="37"/>
      <c r="F139" s="33"/>
    </row>
    <row r="140" spans="2:6" s="22" customFormat="1" ht="15.5" x14ac:dyDescent="0.35">
      <c r="B140" s="44" t="s">
        <v>38</v>
      </c>
      <c r="C140" s="39"/>
      <c r="D140" s="40"/>
      <c r="E140" s="37"/>
      <c r="F140" s="33"/>
    </row>
    <row r="141" spans="2:6" s="22" customFormat="1" ht="15.5" x14ac:dyDescent="0.35">
      <c r="B141" s="39" t="s">
        <v>182</v>
      </c>
      <c r="C141" s="39" t="s">
        <v>183</v>
      </c>
      <c r="D141" s="40">
        <v>600</v>
      </c>
      <c r="E141" s="37"/>
      <c r="F141" s="33"/>
    </row>
    <row r="142" spans="2:6" s="22" customFormat="1" ht="15.5" x14ac:dyDescent="0.35">
      <c r="B142" s="39" t="s">
        <v>184</v>
      </c>
      <c r="C142" s="39" t="s">
        <v>183</v>
      </c>
      <c r="D142" s="40">
        <v>745</v>
      </c>
      <c r="E142" s="37"/>
      <c r="F142" s="33"/>
    </row>
    <row r="143" spans="2:6" s="22" customFormat="1" ht="15.5" x14ac:dyDescent="0.35">
      <c r="B143" s="39" t="s">
        <v>417</v>
      </c>
      <c r="C143" s="39" t="s">
        <v>183</v>
      </c>
      <c r="D143" s="40">
        <v>780</v>
      </c>
      <c r="E143" s="37"/>
      <c r="F143" s="33"/>
    </row>
    <row r="144" spans="2:6" s="22" customFormat="1" ht="15.5" x14ac:dyDescent="0.35">
      <c r="B144" s="39" t="s">
        <v>185</v>
      </c>
      <c r="C144" s="39" t="s">
        <v>183</v>
      </c>
      <c r="D144" s="40">
        <v>650</v>
      </c>
      <c r="E144" s="37"/>
      <c r="F144" s="33"/>
    </row>
    <row r="145" spans="2:6" s="22" customFormat="1" ht="15.5" x14ac:dyDescent="0.35">
      <c r="B145" s="39" t="s">
        <v>539</v>
      </c>
      <c r="C145" s="39" t="s">
        <v>183</v>
      </c>
      <c r="D145" s="40">
        <v>600</v>
      </c>
      <c r="E145" s="37"/>
      <c r="F145" s="33"/>
    </row>
    <row r="146" spans="2:6" s="22" customFormat="1" ht="15.5" x14ac:dyDescent="0.35">
      <c r="B146" s="39" t="s">
        <v>186</v>
      </c>
      <c r="C146" s="39" t="s">
        <v>183</v>
      </c>
      <c r="D146" s="40">
        <v>570</v>
      </c>
      <c r="E146" s="37"/>
      <c r="F146" s="33"/>
    </row>
    <row r="147" spans="2:6" s="22" customFormat="1" ht="15.5" x14ac:dyDescent="0.35">
      <c r="B147" s="39" t="s">
        <v>187</v>
      </c>
      <c r="C147" s="39" t="s">
        <v>183</v>
      </c>
      <c r="D147" s="40">
        <v>620</v>
      </c>
      <c r="E147" s="37"/>
      <c r="F147" s="33"/>
    </row>
    <row r="148" spans="2:6" s="22" customFormat="1" ht="15.5" x14ac:dyDescent="0.35">
      <c r="B148" s="39" t="s">
        <v>188</v>
      </c>
      <c r="C148" s="39" t="s">
        <v>189</v>
      </c>
      <c r="D148" s="40">
        <v>690</v>
      </c>
      <c r="E148" s="37"/>
      <c r="F148" s="33"/>
    </row>
    <row r="149" spans="2:6" s="22" customFormat="1" ht="15.5" x14ac:dyDescent="0.35">
      <c r="B149" s="39" t="s">
        <v>190</v>
      </c>
      <c r="C149" s="39" t="s">
        <v>183</v>
      </c>
      <c r="D149" s="40">
        <v>595</v>
      </c>
      <c r="E149" s="37"/>
      <c r="F149" s="33"/>
    </row>
    <row r="150" spans="2:6" s="22" customFormat="1" ht="15.5" x14ac:dyDescent="0.35">
      <c r="B150" s="39" t="s">
        <v>191</v>
      </c>
      <c r="C150" s="39" t="s">
        <v>183</v>
      </c>
      <c r="D150" s="40">
        <v>666</v>
      </c>
      <c r="E150" s="37"/>
      <c r="F150" s="33"/>
    </row>
    <row r="151" spans="2:6" s="22" customFormat="1" ht="15.5" x14ac:dyDescent="0.35">
      <c r="B151" s="39" t="s">
        <v>192</v>
      </c>
      <c r="C151" s="39" t="s">
        <v>193</v>
      </c>
      <c r="D151" s="40">
        <v>95</v>
      </c>
      <c r="E151" s="37"/>
      <c r="F151" s="33"/>
    </row>
    <row r="152" spans="2:6" s="22" customFormat="1" ht="15.5" x14ac:dyDescent="0.35">
      <c r="B152" s="39" t="s">
        <v>195</v>
      </c>
      <c r="C152" s="39" t="s">
        <v>83</v>
      </c>
      <c r="D152" s="40">
        <v>1370</v>
      </c>
      <c r="E152" s="37"/>
      <c r="F152" s="33"/>
    </row>
    <row r="153" spans="2:6" s="22" customFormat="1" ht="15.5" x14ac:dyDescent="0.35">
      <c r="B153" s="39" t="s">
        <v>196</v>
      </c>
      <c r="C153" s="39" t="s">
        <v>197</v>
      </c>
      <c r="D153" s="40">
        <v>153</v>
      </c>
      <c r="E153" s="37"/>
      <c r="F153" s="33"/>
    </row>
    <row r="154" spans="2:6" s="22" customFormat="1" ht="15.5" x14ac:dyDescent="0.35">
      <c r="B154" s="39" t="s">
        <v>196</v>
      </c>
      <c r="C154" s="39" t="s">
        <v>198</v>
      </c>
      <c r="D154" s="40">
        <v>650</v>
      </c>
      <c r="E154" s="37"/>
      <c r="F154" s="33"/>
    </row>
    <row r="155" spans="2:6" s="22" customFormat="1" ht="15.5" x14ac:dyDescent="0.35">
      <c r="B155" s="39" t="s">
        <v>199</v>
      </c>
      <c r="C155" s="39" t="s">
        <v>200</v>
      </c>
      <c r="D155" s="40">
        <v>230</v>
      </c>
      <c r="E155" s="37"/>
      <c r="F155" s="33"/>
    </row>
    <row r="156" spans="2:6" s="22" customFormat="1" ht="15.5" x14ac:dyDescent="0.35">
      <c r="B156" s="39" t="s">
        <v>199</v>
      </c>
      <c r="C156" s="39" t="s">
        <v>201</v>
      </c>
      <c r="D156" s="40">
        <v>700</v>
      </c>
      <c r="E156" s="37"/>
      <c r="F156" s="33"/>
    </row>
    <row r="157" spans="2:6" s="22" customFormat="1" ht="15.5" x14ac:dyDescent="0.35">
      <c r="B157" s="39" t="s">
        <v>203</v>
      </c>
      <c r="C157" s="39" t="s">
        <v>104</v>
      </c>
      <c r="D157" s="40">
        <v>430</v>
      </c>
      <c r="E157" s="37"/>
      <c r="F157" s="33"/>
    </row>
    <row r="158" spans="2:6" s="22" customFormat="1" ht="15.5" x14ac:dyDescent="0.35">
      <c r="B158" s="39" t="s">
        <v>204</v>
      </c>
      <c r="C158" s="39" t="s">
        <v>104</v>
      </c>
      <c r="D158" s="40">
        <v>430</v>
      </c>
      <c r="E158" s="37"/>
      <c r="F158" s="33"/>
    </row>
    <row r="159" spans="2:6" s="22" customFormat="1" ht="15.5" x14ac:dyDescent="0.35">
      <c r="B159" s="39" t="s">
        <v>207</v>
      </c>
      <c r="C159" s="39" t="s">
        <v>205</v>
      </c>
      <c r="D159" s="40">
        <v>55</v>
      </c>
      <c r="E159" s="37"/>
      <c r="F159" s="33"/>
    </row>
    <row r="160" spans="2:6" s="22" customFormat="1" ht="15.5" x14ac:dyDescent="0.35">
      <c r="B160" s="39" t="s">
        <v>208</v>
      </c>
      <c r="C160" s="39" t="s">
        <v>201</v>
      </c>
      <c r="D160" s="40">
        <v>565</v>
      </c>
      <c r="E160" s="37"/>
      <c r="F160" s="33"/>
    </row>
    <row r="161" spans="2:6" s="22" customFormat="1" ht="15.5" x14ac:dyDescent="0.35">
      <c r="B161" s="39" t="s">
        <v>209</v>
      </c>
      <c r="C161" s="39" t="s">
        <v>197</v>
      </c>
      <c r="D161" s="40">
        <v>72</v>
      </c>
      <c r="E161" s="37"/>
      <c r="F161" s="33"/>
    </row>
    <row r="162" spans="2:6" s="22" customFormat="1" ht="15.5" x14ac:dyDescent="0.35">
      <c r="B162" s="39" t="s">
        <v>210</v>
      </c>
      <c r="C162" s="39" t="s">
        <v>97</v>
      </c>
      <c r="D162" s="40">
        <v>723.6</v>
      </c>
      <c r="E162" s="37"/>
      <c r="F162" s="33"/>
    </row>
    <row r="163" spans="2:6" s="49" customFormat="1" ht="14.5" x14ac:dyDescent="0.35">
      <c r="B163" s="39" t="s">
        <v>418</v>
      </c>
      <c r="C163" s="39" t="s">
        <v>83</v>
      </c>
      <c r="D163" s="40">
        <v>600</v>
      </c>
      <c r="E163" s="50"/>
      <c r="F163" s="51"/>
    </row>
    <row r="164" spans="2:6" s="49" customFormat="1" ht="14.5" x14ac:dyDescent="0.35">
      <c r="B164" s="39" t="s">
        <v>211</v>
      </c>
      <c r="C164" s="39" t="s">
        <v>197</v>
      </c>
      <c r="D164" s="40">
        <v>60</v>
      </c>
      <c r="E164" s="50"/>
      <c r="F164" s="51"/>
    </row>
    <row r="165" spans="2:6" s="49" customFormat="1" ht="14.5" x14ac:dyDescent="0.35">
      <c r="B165" s="39" t="s">
        <v>211</v>
      </c>
      <c r="C165" s="39" t="s">
        <v>198</v>
      </c>
      <c r="D165" s="40">
        <v>222.8</v>
      </c>
      <c r="E165" s="50"/>
      <c r="F165" s="51"/>
    </row>
    <row r="166" spans="2:6" s="49" customFormat="1" ht="14.5" x14ac:dyDescent="0.35">
      <c r="B166" s="39" t="s">
        <v>212</v>
      </c>
      <c r="C166" s="39" t="s">
        <v>213</v>
      </c>
      <c r="D166" s="40">
        <v>174.1</v>
      </c>
      <c r="E166" s="50"/>
      <c r="F166" s="51"/>
    </row>
    <row r="167" spans="2:6" s="22" customFormat="1" ht="15.5" x14ac:dyDescent="0.35">
      <c r="B167" s="39" t="s">
        <v>214</v>
      </c>
      <c r="C167" s="39" t="s">
        <v>104</v>
      </c>
      <c r="D167" s="40">
        <v>192.8</v>
      </c>
      <c r="E167" s="37"/>
      <c r="F167" s="33"/>
    </row>
    <row r="168" spans="2:6" s="22" customFormat="1" ht="15.5" x14ac:dyDescent="0.35">
      <c r="B168" s="39" t="s">
        <v>194</v>
      </c>
      <c r="C168" s="39" t="s">
        <v>83</v>
      </c>
      <c r="D168" s="40">
        <v>220</v>
      </c>
      <c r="E168" s="37"/>
      <c r="F168" s="33"/>
    </row>
    <row r="169" spans="2:6" s="22" customFormat="1" ht="15.5" x14ac:dyDescent="0.35">
      <c r="B169" s="39" t="s">
        <v>215</v>
      </c>
      <c r="C169" s="39" t="s">
        <v>83</v>
      </c>
      <c r="D169" s="40">
        <v>274.2</v>
      </c>
      <c r="E169" s="37"/>
      <c r="F169" s="33"/>
    </row>
    <row r="170" spans="2:6" s="22" customFormat="1" ht="15.5" x14ac:dyDescent="0.35">
      <c r="B170" s="39" t="s">
        <v>259</v>
      </c>
      <c r="C170" s="39" t="s">
        <v>197</v>
      </c>
      <c r="D170" s="40">
        <v>70.7</v>
      </c>
      <c r="E170" s="37"/>
      <c r="F170" s="33"/>
    </row>
    <row r="171" spans="2:6" s="22" customFormat="1" ht="15.5" x14ac:dyDescent="0.35">
      <c r="B171" s="39" t="s">
        <v>260</v>
      </c>
      <c r="C171" s="39" t="s">
        <v>201</v>
      </c>
      <c r="D171" s="40">
        <v>560</v>
      </c>
      <c r="E171" s="33"/>
      <c r="F171" s="33"/>
    </row>
    <row r="172" spans="2:6" s="22" customFormat="1" ht="15.5" x14ac:dyDescent="0.35">
      <c r="B172" s="39" t="s">
        <v>464</v>
      </c>
      <c r="C172" s="39" t="s">
        <v>465</v>
      </c>
      <c r="D172" s="40">
        <v>20</v>
      </c>
      <c r="E172" s="33"/>
      <c r="F172" s="33"/>
    </row>
    <row r="173" spans="2:6" s="22" customFormat="1" ht="15.5" x14ac:dyDescent="0.35">
      <c r="B173" s="84"/>
      <c r="C173" s="85"/>
      <c r="D173" s="52"/>
      <c r="E173" s="86"/>
      <c r="F173" s="87"/>
    </row>
    <row r="174" spans="2:6" s="22" customFormat="1" ht="15.5" x14ac:dyDescent="0.35">
      <c r="B174" s="44" t="s">
        <v>216</v>
      </c>
      <c r="C174" s="39"/>
      <c r="D174" s="40"/>
      <c r="E174" s="37"/>
      <c r="F174" s="33"/>
    </row>
    <row r="175" spans="2:6" s="22" customFormat="1" ht="15.5" x14ac:dyDescent="0.35">
      <c r="B175" s="44" t="s">
        <v>419</v>
      </c>
      <c r="C175" s="39"/>
      <c r="D175" s="40"/>
      <c r="E175" s="37"/>
      <c r="F175" s="33"/>
    </row>
    <row r="176" spans="2:6" s="22" customFormat="1" ht="15.5" x14ac:dyDescent="0.35">
      <c r="B176" s="39" t="s">
        <v>217</v>
      </c>
      <c r="C176" s="39" t="s">
        <v>97</v>
      </c>
      <c r="D176" s="40">
        <v>340</v>
      </c>
      <c r="E176" s="37"/>
      <c r="F176" s="33"/>
    </row>
    <row r="177" spans="2:7" s="22" customFormat="1" ht="15.5" x14ac:dyDescent="0.35">
      <c r="B177" s="39" t="s">
        <v>223</v>
      </c>
      <c r="C177" s="39" t="s">
        <v>202</v>
      </c>
      <c r="D177" s="40">
        <v>90</v>
      </c>
      <c r="E177" s="37"/>
      <c r="F177" s="33"/>
    </row>
    <row r="178" spans="2:7" s="22" customFormat="1" ht="15.5" x14ac:dyDescent="0.35">
      <c r="B178" s="39" t="s">
        <v>223</v>
      </c>
      <c r="C178" s="39" t="s">
        <v>205</v>
      </c>
      <c r="D178" s="40">
        <v>200</v>
      </c>
      <c r="E178" s="37"/>
      <c r="F178" s="33"/>
    </row>
    <row r="179" spans="2:7" s="22" customFormat="1" ht="15.5" x14ac:dyDescent="0.35">
      <c r="B179" s="39" t="s">
        <v>223</v>
      </c>
      <c r="C179" s="39" t="s">
        <v>197</v>
      </c>
      <c r="D179" s="40">
        <v>324</v>
      </c>
      <c r="E179" s="37"/>
      <c r="F179" s="33"/>
    </row>
    <row r="180" spans="2:7" s="46" customFormat="1" ht="14.5" x14ac:dyDescent="0.35">
      <c r="B180" s="39" t="s">
        <v>420</v>
      </c>
      <c r="C180" s="39" t="s">
        <v>200</v>
      </c>
      <c r="D180" s="40">
        <v>200</v>
      </c>
      <c r="E180" s="47"/>
      <c r="F180" s="39"/>
    </row>
    <row r="181" spans="2:7" s="22" customFormat="1" ht="15.5" x14ac:dyDescent="0.35">
      <c r="B181" s="39" t="s">
        <v>234</v>
      </c>
      <c r="C181" s="39" t="s">
        <v>123</v>
      </c>
      <c r="D181" s="40">
        <v>470</v>
      </c>
      <c r="E181" s="37"/>
      <c r="F181" s="33"/>
    </row>
    <row r="182" spans="2:7" s="22" customFormat="1" ht="15.5" x14ac:dyDescent="0.35">
      <c r="B182" s="39" t="s">
        <v>235</v>
      </c>
      <c r="C182" s="39" t="s">
        <v>197</v>
      </c>
      <c r="D182" s="40">
        <v>110</v>
      </c>
      <c r="E182" s="37"/>
      <c r="F182" s="33"/>
    </row>
    <row r="183" spans="2:7" s="22" customFormat="1" ht="15.5" x14ac:dyDescent="0.35">
      <c r="B183" s="39" t="s">
        <v>257</v>
      </c>
      <c r="C183" s="39" t="s">
        <v>243</v>
      </c>
      <c r="D183" s="40">
        <v>65</v>
      </c>
      <c r="E183" s="37"/>
      <c r="F183" s="33"/>
    </row>
    <row r="184" spans="2:7" s="22" customFormat="1" ht="15.5" x14ac:dyDescent="0.35">
      <c r="B184" s="39" t="s">
        <v>238</v>
      </c>
      <c r="C184" s="39" t="s">
        <v>123</v>
      </c>
      <c r="D184" s="40">
        <v>340</v>
      </c>
      <c r="E184" s="37"/>
      <c r="F184" s="33"/>
    </row>
    <row r="185" spans="2:7" s="22" customFormat="1" ht="15.5" x14ac:dyDescent="0.35">
      <c r="B185" s="39" t="s">
        <v>238</v>
      </c>
      <c r="C185" s="39" t="s">
        <v>88</v>
      </c>
      <c r="D185" s="40">
        <v>85</v>
      </c>
      <c r="E185" s="37"/>
      <c r="F185" s="33"/>
    </row>
    <row r="186" spans="2:7" s="22" customFormat="1" ht="15.5" x14ac:dyDescent="0.35">
      <c r="B186" s="39" t="s">
        <v>239</v>
      </c>
      <c r="C186" s="39" t="s">
        <v>240</v>
      </c>
      <c r="D186" s="40">
        <v>875</v>
      </c>
      <c r="E186" s="37"/>
      <c r="F186" s="33"/>
      <c r="G186" s="53"/>
    </row>
    <row r="187" spans="2:7" s="22" customFormat="1" ht="15.5" x14ac:dyDescent="0.35">
      <c r="B187" s="39" t="s">
        <v>239</v>
      </c>
      <c r="C187" s="39" t="s">
        <v>97</v>
      </c>
      <c r="D187" s="40">
        <v>1730</v>
      </c>
      <c r="E187" s="37"/>
      <c r="F187" s="33"/>
    </row>
    <row r="188" spans="2:7" s="22" customFormat="1" ht="15.5" x14ac:dyDescent="0.35">
      <c r="B188" s="39" t="s">
        <v>421</v>
      </c>
      <c r="C188" s="39" t="s">
        <v>104</v>
      </c>
      <c r="D188" s="40">
        <v>1300</v>
      </c>
      <c r="E188" s="37"/>
      <c r="F188" s="33"/>
    </row>
    <row r="189" spans="2:7" s="22" customFormat="1" ht="15.5" x14ac:dyDescent="0.35">
      <c r="B189" s="39" t="s">
        <v>422</v>
      </c>
      <c r="C189" s="39" t="s">
        <v>197</v>
      </c>
      <c r="D189" s="40">
        <v>462</v>
      </c>
      <c r="E189" s="37"/>
      <c r="F189" s="33"/>
    </row>
    <row r="190" spans="2:7" s="49" customFormat="1" ht="14.5" x14ac:dyDescent="0.35">
      <c r="B190" s="39" t="s">
        <v>423</v>
      </c>
      <c r="C190" s="39" t="s">
        <v>197</v>
      </c>
      <c r="D190" s="40">
        <v>716</v>
      </c>
      <c r="E190" s="50"/>
      <c r="F190" s="51"/>
    </row>
    <row r="191" spans="2:7" s="22" customFormat="1" ht="15.5" x14ac:dyDescent="0.35">
      <c r="B191" s="39" t="s">
        <v>424</v>
      </c>
      <c r="C191" s="39" t="s">
        <v>205</v>
      </c>
      <c r="D191" s="40">
        <v>900</v>
      </c>
      <c r="E191" s="37"/>
      <c r="F191" s="33"/>
    </row>
    <row r="192" spans="2:7" s="22" customFormat="1" ht="15.5" x14ac:dyDescent="0.35">
      <c r="B192" s="39" t="s">
        <v>219</v>
      </c>
      <c r="C192" s="39" t="s">
        <v>197</v>
      </c>
      <c r="D192" s="40">
        <v>220</v>
      </c>
      <c r="E192" s="37"/>
      <c r="F192" s="33"/>
    </row>
    <row r="193" spans="2:6" s="22" customFormat="1" ht="15.5" x14ac:dyDescent="0.35">
      <c r="B193" s="39" t="s">
        <v>242</v>
      </c>
      <c r="C193" s="39" t="s">
        <v>197</v>
      </c>
      <c r="D193" s="40">
        <v>1090</v>
      </c>
      <c r="E193" s="37"/>
      <c r="F193" s="33"/>
    </row>
    <row r="194" spans="2:6" s="22" customFormat="1" ht="15.5" x14ac:dyDescent="0.35">
      <c r="B194" s="39" t="s">
        <v>242</v>
      </c>
      <c r="C194" s="39" t="s">
        <v>206</v>
      </c>
      <c r="D194" s="40">
        <v>114</v>
      </c>
      <c r="E194" s="37"/>
      <c r="F194" s="33"/>
    </row>
    <row r="195" spans="2:6" s="22" customFormat="1" ht="15.5" x14ac:dyDescent="0.35">
      <c r="B195" s="39" t="s">
        <v>242</v>
      </c>
      <c r="C195" s="39" t="s">
        <v>243</v>
      </c>
      <c r="D195" s="40">
        <v>170</v>
      </c>
      <c r="E195" s="37"/>
      <c r="F195" s="33"/>
    </row>
    <row r="196" spans="2:6" s="22" customFormat="1" ht="15.5" x14ac:dyDescent="0.35">
      <c r="B196" s="39" t="s">
        <v>245</v>
      </c>
      <c r="C196" s="39" t="s">
        <v>88</v>
      </c>
      <c r="D196" s="40">
        <v>60</v>
      </c>
      <c r="E196" s="37"/>
      <c r="F196" s="33"/>
    </row>
    <row r="197" spans="2:6" s="22" customFormat="1" ht="15.5" x14ac:dyDescent="0.35">
      <c r="B197" s="39" t="s">
        <v>425</v>
      </c>
      <c r="C197" s="39" t="s">
        <v>88</v>
      </c>
      <c r="D197" s="40">
        <v>190</v>
      </c>
      <c r="E197" s="37"/>
      <c r="F197" s="33"/>
    </row>
    <row r="198" spans="2:6" s="22" customFormat="1" ht="15.5" x14ac:dyDescent="0.35">
      <c r="B198" s="26"/>
      <c r="C198" s="24"/>
      <c r="D198" s="24"/>
      <c r="E198" s="26"/>
      <c r="F198" s="26"/>
    </row>
    <row r="199" spans="2:6" s="22" customFormat="1" ht="15.5" x14ac:dyDescent="0.35">
      <c r="B199" s="34" t="s">
        <v>426</v>
      </c>
      <c r="C199" s="24"/>
      <c r="D199" s="24"/>
      <c r="E199" s="26"/>
      <c r="F199" s="26"/>
    </row>
    <row r="200" spans="2:6" s="22" customFormat="1" ht="15.5" x14ac:dyDescent="0.35">
      <c r="B200" s="35" t="s">
        <v>220</v>
      </c>
      <c r="C200" s="35" t="s">
        <v>97</v>
      </c>
      <c r="D200" s="40">
        <v>520</v>
      </c>
      <c r="E200" s="37"/>
      <c r="F200" s="33"/>
    </row>
    <row r="201" spans="2:6" s="22" customFormat="1" ht="15.5" x14ac:dyDescent="0.35">
      <c r="B201" s="35" t="s">
        <v>221</v>
      </c>
      <c r="C201" s="35" t="s">
        <v>97</v>
      </c>
      <c r="D201" s="40">
        <v>520</v>
      </c>
      <c r="E201" s="37"/>
      <c r="F201" s="33"/>
    </row>
    <row r="202" spans="2:6" s="22" customFormat="1" ht="15" customHeight="1" x14ac:dyDescent="0.35">
      <c r="B202" s="35" t="s">
        <v>222</v>
      </c>
      <c r="C202" s="35" t="s">
        <v>205</v>
      </c>
      <c r="D202" s="40">
        <v>210</v>
      </c>
      <c r="E202" s="37"/>
      <c r="F202" s="33"/>
    </row>
    <row r="203" spans="2:6" s="22" customFormat="1" ht="15" customHeight="1" x14ac:dyDescent="0.35">
      <c r="B203" s="35" t="s">
        <v>483</v>
      </c>
      <c r="C203" s="35" t="s">
        <v>200</v>
      </c>
      <c r="D203" s="40">
        <v>744</v>
      </c>
      <c r="E203" s="37"/>
      <c r="F203" s="33"/>
    </row>
    <row r="204" spans="2:6" s="22" customFormat="1" ht="15.5" x14ac:dyDescent="0.35">
      <c r="B204" s="35" t="s">
        <v>236</v>
      </c>
      <c r="C204" s="35" t="s">
        <v>237</v>
      </c>
      <c r="D204" s="40">
        <v>145</v>
      </c>
      <c r="E204" s="37"/>
      <c r="F204" s="33"/>
    </row>
    <row r="205" spans="2:6" s="22" customFormat="1" ht="15.5" x14ac:dyDescent="0.35">
      <c r="B205" s="35" t="s">
        <v>427</v>
      </c>
      <c r="C205" s="35" t="s">
        <v>200</v>
      </c>
      <c r="D205" s="40">
        <v>1710</v>
      </c>
      <c r="E205" s="37"/>
      <c r="F205" s="33"/>
    </row>
    <row r="206" spans="2:6" s="22" customFormat="1" ht="15.5" x14ac:dyDescent="0.35">
      <c r="B206" s="35" t="s">
        <v>258</v>
      </c>
      <c r="C206" s="35" t="s">
        <v>200</v>
      </c>
      <c r="D206" s="36">
        <v>400</v>
      </c>
      <c r="E206" s="37"/>
      <c r="F206" s="33"/>
    </row>
    <row r="207" spans="2:6" s="22" customFormat="1" ht="15.5" x14ac:dyDescent="0.35">
      <c r="B207" s="33" t="s">
        <v>428</v>
      </c>
      <c r="C207" s="54" t="s">
        <v>200</v>
      </c>
      <c r="D207" s="55">
        <v>260</v>
      </c>
      <c r="E207" s="37"/>
      <c r="F207" s="33"/>
    </row>
    <row r="208" spans="2:6" s="22" customFormat="1" ht="15.5" x14ac:dyDescent="0.35">
      <c r="B208" s="33" t="s">
        <v>429</v>
      </c>
      <c r="C208" s="54" t="s">
        <v>200</v>
      </c>
      <c r="D208" s="55">
        <v>230</v>
      </c>
      <c r="E208" s="37"/>
      <c r="F208" s="33"/>
    </row>
    <row r="209" spans="2:6" s="22" customFormat="1" ht="15.5" x14ac:dyDescent="0.35">
      <c r="B209" s="33" t="s">
        <v>430</v>
      </c>
      <c r="C209" s="54" t="s">
        <v>200</v>
      </c>
      <c r="D209" s="55">
        <v>1960</v>
      </c>
      <c r="E209" s="37"/>
      <c r="F209" s="33"/>
    </row>
    <row r="210" spans="2:6" s="22" customFormat="1" ht="15.5" x14ac:dyDescent="0.35">
      <c r="B210" s="33" t="s">
        <v>431</v>
      </c>
      <c r="C210" s="54" t="s">
        <v>200</v>
      </c>
      <c r="D210" s="55">
        <v>220</v>
      </c>
      <c r="E210" s="37"/>
      <c r="F210" s="33"/>
    </row>
    <row r="211" spans="2:6" s="22" customFormat="1" ht="15.5" x14ac:dyDescent="0.35">
      <c r="B211" s="35" t="s">
        <v>249</v>
      </c>
      <c r="C211" s="35" t="s">
        <v>197</v>
      </c>
      <c r="D211" s="40">
        <v>300</v>
      </c>
      <c r="E211" s="37"/>
      <c r="F211" s="33"/>
    </row>
    <row r="212" spans="2:6" s="22" customFormat="1" ht="15.5" x14ac:dyDescent="0.35">
      <c r="B212" s="33" t="s">
        <v>432</v>
      </c>
      <c r="C212" s="54" t="s">
        <v>200</v>
      </c>
      <c r="D212" s="55">
        <v>864</v>
      </c>
      <c r="E212" s="37"/>
      <c r="F212" s="33"/>
    </row>
    <row r="213" spans="2:6" s="22" customFormat="1" ht="15.5" x14ac:dyDescent="0.35">
      <c r="B213" s="33" t="s">
        <v>433</v>
      </c>
      <c r="C213" s="54" t="s">
        <v>200</v>
      </c>
      <c r="D213" s="55">
        <v>2016</v>
      </c>
      <c r="E213" s="37"/>
      <c r="F213" s="33"/>
    </row>
    <row r="214" spans="2:6" s="22" customFormat="1" ht="15.5" x14ac:dyDescent="0.35">
      <c r="B214" s="33" t="s">
        <v>434</v>
      </c>
      <c r="C214" s="54" t="s">
        <v>205</v>
      </c>
      <c r="D214" s="55">
        <v>410</v>
      </c>
      <c r="E214" s="37"/>
      <c r="F214" s="33"/>
    </row>
    <row r="215" spans="2:6" s="22" customFormat="1" ht="15.5" x14ac:dyDescent="0.35">
      <c r="B215" s="33" t="s">
        <v>435</v>
      </c>
      <c r="C215" s="54" t="s">
        <v>200</v>
      </c>
      <c r="D215" s="55">
        <v>210</v>
      </c>
      <c r="E215" s="37"/>
      <c r="F215" s="33"/>
    </row>
    <row r="216" spans="2:6" s="22" customFormat="1" ht="15.5" x14ac:dyDescent="0.35">
      <c r="B216" s="33" t="s">
        <v>436</v>
      </c>
      <c r="C216" s="54" t="s">
        <v>200</v>
      </c>
      <c r="D216" s="55">
        <v>198</v>
      </c>
      <c r="E216" s="37"/>
      <c r="F216" s="33"/>
    </row>
    <row r="217" spans="2:6" s="22" customFormat="1" ht="15.5" x14ac:dyDescent="0.35">
      <c r="B217" s="33" t="s">
        <v>437</v>
      </c>
      <c r="C217" s="54" t="s">
        <v>200</v>
      </c>
      <c r="D217" s="55">
        <v>1200</v>
      </c>
      <c r="E217" s="37"/>
      <c r="F217" s="33"/>
    </row>
    <row r="218" spans="2:6" s="22" customFormat="1" ht="15.5" x14ac:dyDescent="0.35">
      <c r="B218" s="33" t="s">
        <v>438</v>
      </c>
      <c r="C218" s="54" t="s">
        <v>200</v>
      </c>
      <c r="D218" s="55">
        <v>530</v>
      </c>
      <c r="E218" s="37"/>
      <c r="F218" s="33"/>
    </row>
    <row r="219" spans="2:6" s="22" customFormat="1" ht="15.5" x14ac:dyDescent="0.35">
      <c r="B219" s="33" t="s">
        <v>439</v>
      </c>
      <c r="C219" s="54" t="s">
        <v>88</v>
      </c>
      <c r="D219" s="55">
        <v>55</v>
      </c>
      <c r="E219" s="37"/>
      <c r="F219" s="33"/>
    </row>
    <row r="220" spans="2:6" s="22" customFormat="1" ht="15.5" x14ac:dyDescent="0.35">
      <c r="B220" s="33" t="s">
        <v>440</v>
      </c>
      <c r="C220" s="54" t="s">
        <v>441</v>
      </c>
      <c r="D220" s="55">
        <v>95</v>
      </c>
      <c r="E220" s="37"/>
      <c r="F220" s="33"/>
    </row>
    <row r="221" spans="2:6" s="22" customFormat="1" ht="15.5" x14ac:dyDescent="0.35">
      <c r="B221" s="35" t="s">
        <v>241</v>
      </c>
      <c r="C221" s="35" t="s">
        <v>88</v>
      </c>
      <c r="D221" s="40">
        <v>800</v>
      </c>
      <c r="E221" s="37"/>
      <c r="F221" s="33"/>
    </row>
    <row r="222" spans="2:6" s="22" customFormat="1" ht="15.5" x14ac:dyDescent="0.35">
      <c r="B222" s="35" t="s">
        <v>248</v>
      </c>
      <c r="C222" s="35" t="s">
        <v>201</v>
      </c>
      <c r="D222" s="40">
        <v>1240</v>
      </c>
      <c r="E222" s="37"/>
      <c r="F222" s="33"/>
    </row>
    <row r="223" spans="2:6" s="22" customFormat="1" ht="15.5" x14ac:dyDescent="0.35">
      <c r="B223" s="35" t="s">
        <v>250</v>
      </c>
      <c r="C223" s="35" t="s">
        <v>197</v>
      </c>
      <c r="D223" s="40">
        <v>3225</v>
      </c>
      <c r="E223" s="37"/>
      <c r="F223" s="33"/>
    </row>
    <row r="224" spans="2:6" s="22" customFormat="1" ht="15.5" x14ac:dyDescent="0.35">
      <c r="B224" s="35" t="s">
        <v>251</v>
      </c>
      <c r="C224" s="35" t="s">
        <v>197</v>
      </c>
      <c r="D224" s="40">
        <v>420</v>
      </c>
      <c r="E224" s="37"/>
      <c r="F224" s="33"/>
    </row>
    <row r="225" spans="2:6" s="22" customFormat="1" ht="15.5" x14ac:dyDescent="0.35">
      <c r="B225" s="35" t="s">
        <v>495</v>
      </c>
      <c r="C225" s="35" t="s">
        <v>88</v>
      </c>
      <c r="D225" s="40">
        <v>100</v>
      </c>
      <c r="E225" s="37"/>
      <c r="F225" s="33"/>
    </row>
    <row r="226" spans="2:6" s="22" customFormat="1" ht="15.5" x14ac:dyDescent="0.35">
      <c r="B226" s="35" t="s">
        <v>252</v>
      </c>
      <c r="C226" s="35" t="s">
        <v>197</v>
      </c>
      <c r="D226" s="40">
        <v>2265</v>
      </c>
      <c r="E226" s="37"/>
      <c r="F226" s="33"/>
    </row>
    <row r="227" spans="2:6" s="22" customFormat="1" ht="15.5" x14ac:dyDescent="0.35">
      <c r="B227" s="35" t="s">
        <v>253</v>
      </c>
      <c r="C227" s="35" t="s">
        <v>197</v>
      </c>
      <c r="D227" s="40">
        <v>4255</v>
      </c>
      <c r="E227" s="37"/>
      <c r="F227" s="33"/>
    </row>
    <row r="228" spans="2:6" s="22" customFormat="1" ht="15.5" x14ac:dyDescent="0.35">
      <c r="B228" s="35" t="s">
        <v>254</v>
      </c>
      <c r="C228" s="35" t="s">
        <v>255</v>
      </c>
      <c r="D228" s="40">
        <v>155</v>
      </c>
      <c r="E228" s="37"/>
      <c r="F228" s="33"/>
    </row>
    <row r="229" spans="2:6" s="22" customFormat="1" ht="15.5" x14ac:dyDescent="0.35">
      <c r="B229" s="35" t="s">
        <v>256</v>
      </c>
      <c r="C229" s="35" t="s">
        <v>255</v>
      </c>
      <c r="D229" s="40">
        <v>180</v>
      </c>
      <c r="E229" s="37"/>
      <c r="F229" s="33"/>
    </row>
    <row r="230" spans="2:6" s="22" customFormat="1" ht="15.5" x14ac:dyDescent="0.35">
      <c r="B230" s="56" t="s">
        <v>472</v>
      </c>
      <c r="C230" s="97" t="s">
        <v>471</v>
      </c>
      <c r="D230" s="52">
        <v>180</v>
      </c>
      <c r="E230" s="37"/>
      <c r="F230" s="33"/>
    </row>
    <row r="231" spans="2:6" s="22" customFormat="1" ht="15.5" x14ac:dyDescent="0.35">
      <c r="B231" s="56"/>
      <c r="C231" s="57"/>
      <c r="D231" s="52"/>
      <c r="E231" s="37"/>
      <c r="F231" s="33"/>
    </row>
    <row r="232" spans="2:6" s="22" customFormat="1" ht="15.5" x14ac:dyDescent="0.35">
      <c r="B232" s="58" t="s">
        <v>442</v>
      </c>
      <c r="C232" s="24"/>
      <c r="D232" s="25"/>
      <c r="E232" s="37"/>
      <c r="F232" s="33"/>
    </row>
    <row r="233" spans="2:6" s="22" customFormat="1" ht="15.5" x14ac:dyDescent="0.35">
      <c r="B233" s="35" t="s">
        <v>443</v>
      </c>
      <c r="C233" s="35" t="s">
        <v>224</v>
      </c>
      <c r="D233" s="40">
        <v>750</v>
      </c>
      <c r="E233" s="37"/>
      <c r="F233" s="33"/>
    </row>
    <row r="234" spans="2:6" s="22" customFormat="1" ht="15.5" x14ac:dyDescent="0.35">
      <c r="B234" s="35" t="s">
        <v>225</v>
      </c>
      <c r="C234" s="35" t="s">
        <v>200</v>
      </c>
      <c r="D234" s="36">
        <v>450</v>
      </c>
      <c r="E234" s="37"/>
      <c r="F234" s="33"/>
    </row>
    <row r="235" spans="2:6" s="22" customFormat="1" ht="15.5" x14ac:dyDescent="0.35">
      <c r="B235" s="35" t="s">
        <v>225</v>
      </c>
      <c r="C235" s="35" t="s">
        <v>201</v>
      </c>
      <c r="D235" s="40">
        <v>2000</v>
      </c>
      <c r="E235" s="37"/>
      <c r="F235" s="33"/>
    </row>
    <row r="236" spans="2:6" s="22" customFormat="1" ht="15.5" x14ac:dyDescent="0.35">
      <c r="B236" s="35" t="s">
        <v>226</v>
      </c>
      <c r="C236" s="35" t="s">
        <v>201</v>
      </c>
      <c r="D236" s="40">
        <v>2315</v>
      </c>
      <c r="E236" s="37"/>
      <c r="F236" s="33"/>
    </row>
    <row r="237" spans="2:6" s="22" customFormat="1" ht="15.5" x14ac:dyDescent="0.35">
      <c r="B237" s="35" t="s">
        <v>226</v>
      </c>
      <c r="C237" s="35" t="s">
        <v>200</v>
      </c>
      <c r="D237" s="40">
        <v>560</v>
      </c>
      <c r="E237" s="37"/>
      <c r="F237" s="33"/>
    </row>
    <row r="238" spans="2:6" s="22" customFormat="1" ht="15.5" x14ac:dyDescent="0.35">
      <c r="B238" s="35" t="s">
        <v>227</v>
      </c>
      <c r="C238" s="35" t="s">
        <v>201</v>
      </c>
      <c r="D238" s="40">
        <v>2615</v>
      </c>
      <c r="E238" s="37"/>
      <c r="F238" s="33"/>
    </row>
    <row r="239" spans="2:6" s="22" customFormat="1" ht="15.5" x14ac:dyDescent="0.35">
      <c r="B239" s="35" t="s">
        <v>228</v>
      </c>
      <c r="C239" s="35" t="s">
        <v>201</v>
      </c>
      <c r="D239" s="40">
        <v>1700</v>
      </c>
      <c r="E239" s="37"/>
      <c r="F239" s="33"/>
    </row>
    <row r="240" spans="2:6" s="22" customFormat="1" ht="15.5" x14ac:dyDescent="0.35">
      <c r="B240" s="35" t="s">
        <v>229</v>
      </c>
      <c r="C240" s="35" t="s">
        <v>201</v>
      </c>
      <c r="D240" s="40">
        <v>2981</v>
      </c>
      <c r="E240" s="37"/>
      <c r="F240" s="33"/>
    </row>
    <row r="241" spans="2:6" s="22" customFormat="1" ht="15.5" x14ac:dyDescent="0.35">
      <c r="B241" s="35" t="s">
        <v>229</v>
      </c>
      <c r="C241" s="35" t="s">
        <v>200</v>
      </c>
      <c r="D241" s="40">
        <v>720</v>
      </c>
      <c r="E241" s="33"/>
      <c r="F241" s="33"/>
    </row>
    <row r="242" spans="2:6" s="22" customFormat="1" ht="15.5" x14ac:dyDescent="0.35">
      <c r="B242" s="35" t="s">
        <v>230</v>
      </c>
      <c r="C242" s="35" t="s">
        <v>201</v>
      </c>
      <c r="D242" s="40">
        <v>1646</v>
      </c>
      <c r="E242" s="33"/>
      <c r="F242" s="33"/>
    </row>
    <row r="243" spans="2:6" s="22" customFormat="1" ht="15.5" x14ac:dyDescent="0.35">
      <c r="B243" s="35" t="s">
        <v>231</v>
      </c>
      <c r="C243" s="35" t="s">
        <v>232</v>
      </c>
      <c r="D243" s="40">
        <v>4900</v>
      </c>
      <c r="E243" s="33"/>
      <c r="F243" s="33"/>
    </row>
    <row r="244" spans="2:6" s="22" customFormat="1" ht="15.5" x14ac:dyDescent="0.35">
      <c r="B244" s="35" t="s">
        <v>233</v>
      </c>
      <c r="C244" s="35" t="s">
        <v>201</v>
      </c>
      <c r="D244" s="40">
        <v>755</v>
      </c>
      <c r="E244" s="33"/>
      <c r="F244" s="33"/>
    </row>
    <row r="245" spans="2:6" s="22" customFormat="1" ht="15.5" x14ac:dyDescent="0.35">
      <c r="B245" s="33" t="s">
        <v>444</v>
      </c>
      <c r="C245" s="54" t="s">
        <v>201</v>
      </c>
      <c r="D245" s="54">
        <v>719</v>
      </c>
      <c r="E245" s="33"/>
      <c r="F245" s="33"/>
    </row>
    <row r="246" spans="2:6" s="49" customFormat="1" ht="14.5" x14ac:dyDescent="0.35">
      <c r="B246" s="51" t="s">
        <v>445</v>
      </c>
      <c r="C246" s="55" t="s">
        <v>414</v>
      </c>
      <c r="D246" s="55">
        <v>172</v>
      </c>
      <c r="E246" s="51"/>
      <c r="F246" s="51"/>
    </row>
    <row r="247" spans="2:6" s="22" customFormat="1" ht="15.5" x14ac:dyDescent="0.35">
      <c r="B247" s="33" t="s">
        <v>446</v>
      </c>
      <c r="C247" s="54" t="s">
        <v>201</v>
      </c>
      <c r="D247" s="54">
        <v>600</v>
      </c>
      <c r="E247" s="33"/>
      <c r="F247" s="33"/>
    </row>
    <row r="248" spans="2:6" s="22" customFormat="1" ht="15.5" x14ac:dyDescent="0.35">
      <c r="B248" s="26"/>
      <c r="C248" s="24"/>
      <c r="D248" s="24"/>
      <c r="E248" s="26"/>
      <c r="F248" s="26"/>
    </row>
    <row r="249" spans="2:6" s="22" customFormat="1" ht="15.5" x14ac:dyDescent="0.35">
      <c r="B249" s="26"/>
      <c r="C249" s="24"/>
      <c r="D249" s="24"/>
      <c r="E249" s="26"/>
      <c r="F249" s="26"/>
    </row>
    <row r="250" spans="2:6" s="22" customFormat="1" ht="15.5" x14ac:dyDescent="0.35">
      <c r="B250" s="59" t="s">
        <v>447</v>
      </c>
      <c r="C250" s="24"/>
      <c r="D250" s="24"/>
      <c r="E250" s="26"/>
      <c r="F250" s="26"/>
    </row>
    <row r="251" spans="2:6" s="22" customFormat="1" ht="15.5" x14ac:dyDescent="0.35">
      <c r="B251" s="35" t="s">
        <v>244</v>
      </c>
      <c r="C251" s="35" t="s">
        <v>201</v>
      </c>
      <c r="D251" s="40">
        <v>1385</v>
      </c>
      <c r="E251" s="33"/>
      <c r="F251" s="33"/>
    </row>
    <row r="252" spans="2:6" s="22" customFormat="1" ht="15.5" x14ac:dyDescent="0.35">
      <c r="B252" s="35" t="s">
        <v>244</v>
      </c>
      <c r="C252" s="35" t="s">
        <v>200</v>
      </c>
      <c r="D252" s="40">
        <v>315</v>
      </c>
      <c r="E252" s="33"/>
      <c r="F252" s="33"/>
    </row>
    <row r="253" spans="2:6" s="22" customFormat="1" ht="15.5" x14ac:dyDescent="0.35">
      <c r="B253" s="35" t="s">
        <v>246</v>
      </c>
      <c r="C253" s="35" t="s">
        <v>247</v>
      </c>
      <c r="D253" s="36">
        <v>1615.15</v>
      </c>
      <c r="E253" s="33"/>
      <c r="F253" s="33"/>
    </row>
    <row r="254" spans="2:6" s="22" customFormat="1" ht="15.5" x14ac:dyDescent="0.35">
      <c r="B254" s="33" t="s">
        <v>448</v>
      </c>
      <c r="C254" s="54" t="s">
        <v>200</v>
      </c>
      <c r="D254" s="60">
        <v>470</v>
      </c>
      <c r="E254" s="33"/>
      <c r="F254" s="33"/>
    </row>
    <row r="255" spans="2:6" s="22" customFormat="1" ht="15.5" x14ac:dyDescent="0.35">
      <c r="B255" s="35"/>
      <c r="C255" s="35"/>
      <c r="D255" s="36"/>
      <c r="E255" s="37"/>
      <c r="F255" s="33"/>
    </row>
    <row r="256" spans="2:6" s="22" customFormat="1" ht="15.5" x14ac:dyDescent="0.35">
      <c r="B256" s="34" t="s">
        <v>33</v>
      </c>
      <c r="C256" s="35"/>
      <c r="D256" s="40"/>
      <c r="E256" s="61"/>
      <c r="F256" s="33"/>
    </row>
    <row r="257" spans="2:6" s="22" customFormat="1" ht="15.5" x14ac:dyDescent="0.35">
      <c r="B257" s="35" t="s">
        <v>262</v>
      </c>
      <c r="C257" s="35" t="s">
        <v>263</v>
      </c>
      <c r="D257" s="40">
        <v>132</v>
      </c>
      <c r="E257" s="62">
        <f>D257/100</f>
        <v>1.32</v>
      </c>
      <c r="F257" s="33"/>
    </row>
    <row r="258" spans="2:6" s="22" customFormat="1" ht="15.5" x14ac:dyDescent="0.35">
      <c r="B258" s="35" t="s">
        <v>262</v>
      </c>
      <c r="C258" s="35" t="s">
        <v>218</v>
      </c>
      <c r="D258" s="40">
        <v>153</v>
      </c>
      <c r="E258" s="62">
        <f t="shared" ref="E258:E278" si="0">D258/100</f>
        <v>1.53</v>
      </c>
      <c r="F258" s="33"/>
    </row>
    <row r="259" spans="2:6" s="22" customFormat="1" ht="15.5" x14ac:dyDescent="0.35">
      <c r="B259" s="35" t="s">
        <v>262</v>
      </c>
      <c r="C259" s="35" t="s">
        <v>104</v>
      </c>
      <c r="D259" s="40">
        <v>171</v>
      </c>
      <c r="E259" s="62">
        <f t="shared" si="0"/>
        <v>1.71</v>
      </c>
      <c r="F259" s="33"/>
    </row>
    <row r="260" spans="2:6" s="22" customFormat="1" ht="15.5" x14ac:dyDescent="0.35">
      <c r="B260" s="35" t="s">
        <v>262</v>
      </c>
      <c r="C260" s="35" t="s">
        <v>264</v>
      </c>
      <c r="D260" s="40">
        <v>186</v>
      </c>
      <c r="E260" s="62">
        <f t="shared" si="0"/>
        <v>1.86</v>
      </c>
      <c r="F260" s="33"/>
    </row>
    <row r="261" spans="2:6" s="22" customFormat="1" ht="15.5" x14ac:dyDescent="0.35">
      <c r="B261" s="35" t="s">
        <v>262</v>
      </c>
      <c r="C261" s="35" t="s">
        <v>102</v>
      </c>
      <c r="D261" s="40">
        <v>262</v>
      </c>
      <c r="E261" s="62">
        <f t="shared" si="0"/>
        <v>2.62</v>
      </c>
      <c r="F261" s="33"/>
    </row>
    <row r="262" spans="2:6" s="22" customFormat="1" ht="15.5" x14ac:dyDescent="0.35">
      <c r="B262" s="35" t="s">
        <v>265</v>
      </c>
      <c r="C262" s="35" t="s">
        <v>102</v>
      </c>
      <c r="D262" s="40">
        <v>283</v>
      </c>
      <c r="E262" s="62">
        <f t="shared" si="0"/>
        <v>2.83</v>
      </c>
      <c r="F262" s="33"/>
    </row>
    <row r="263" spans="2:6" s="22" customFormat="1" ht="15.5" x14ac:dyDescent="0.35">
      <c r="B263" s="35" t="s">
        <v>266</v>
      </c>
      <c r="C263" s="35" t="s">
        <v>267</v>
      </c>
      <c r="D263" s="40">
        <v>434</v>
      </c>
      <c r="E263" s="62">
        <f t="shared" si="0"/>
        <v>4.34</v>
      </c>
      <c r="F263" s="33"/>
    </row>
    <row r="264" spans="2:6" s="22" customFormat="1" ht="15.5" x14ac:dyDescent="0.35">
      <c r="B264" s="35" t="s">
        <v>268</v>
      </c>
      <c r="C264" s="35" t="s">
        <v>102</v>
      </c>
      <c r="D264" s="40">
        <v>495</v>
      </c>
      <c r="E264" s="62">
        <f t="shared" si="0"/>
        <v>4.95</v>
      </c>
      <c r="F264" s="33"/>
    </row>
    <row r="265" spans="2:6" s="22" customFormat="1" ht="15.5" x14ac:dyDescent="0.35">
      <c r="B265" s="35" t="s">
        <v>269</v>
      </c>
      <c r="C265" s="35" t="s">
        <v>102</v>
      </c>
      <c r="D265" s="40">
        <v>271</v>
      </c>
      <c r="E265" s="62">
        <f t="shared" si="0"/>
        <v>2.71</v>
      </c>
      <c r="F265" s="33"/>
    </row>
    <row r="266" spans="2:6" s="22" customFormat="1" ht="15.5" x14ac:dyDescent="0.35">
      <c r="B266" s="35" t="s">
        <v>270</v>
      </c>
      <c r="C266" s="35" t="s">
        <v>264</v>
      </c>
      <c r="D266" s="40">
        <v>525</v>
      </c>
      <c r="E266" s="62">
        <f t="shared" si="0"/>
        <v>5.25</v>
      </c>
      <c r="F266" s="33"/>
    </row>
    <row r="267" spans="2:6" s="22" customFormat="1" ht="15.5" x14ac:dyDescent="0.35">
      <c r="B267" s="35" t="s">
        <v>270</v>
      </c>
      <c r="C267" s="35" t="s">
        <v>102</v>
      </c>
      <c r="D267" s="40">
        <v>562</v>
      </c>
      <c r="E267" s="62">
        <f t="shared" si="0"/>
        <v>5.62</v>
      </c>
      <c r="F267" s="33"/>
    </row>
    <row r="268" spans="2:6" s="22" customFormat="1" ht="15.5" x14ac:dyDescent="0.35">
      <c r="B268" s="35" t="s">
        <v>271</v>
      </c>
      <c r="C268" s="35" t="s">
        <v>272</v>
      </c>
      <c r="D268" s="40">
        <v>152.30000000000001</v>
      </c>
      <c r="E268" s="62">
        <f t="shared" si="0"/>
        <v>1.5230000000000001</v>
      </c>
      <c r="F268" s="33"/>
    </row>
    <row r="269" spans="2:6" s="22" customFormat="1" ht="15.5" x14ac:dyDescent="0.35">
      <c r="B269" s="35" t="s">
        <v>273</v>
      </c>
      <c r="C269" s="35" t="s">
        <v>272</v>
      </c>
      <c r="D269" s="40">
        <v>152.30000000000001</v>
      </c>
      <c r="E269" s="62">
        <f t="shared" si="0"/>
        <v>1.5230000000000001</v>
      </c>
      <c r="F269" s="33"/>
    </row>
    <row r="270" spans="2:6" s="22" customFormat="1" ht="15.5" x14ac:dyDescent="0.35">
      <c r="B270" s="35" t="s">
        <v>274</v>
      </c>
      <c r="C270" s="35" t="s">
        <v>102</v>
      </c>
      <c r="D270" s="40">
        <v>300</v>
      </c>
      <c r="E270" s="62">
        <f t="shared" si="0"/>
        <v>3</v>
      </c>
      <c r="F270" s="33"/>
    </row>
    <row r="271" spans="2:6" s="22" customFormat="1" ht="15.5" x14ac:dyDescent="0.35">
      <c r="B271" s="35" t="s">
        <v>275</v>
      </c>
      <c r="C271" s="35" t="s">
        <v>104</v>
      </c>
      <c r="D271" s="40">
        <v>151</v>
      </c>
      <c r="E271" s="62">
        <f t="shared" si="0"/>
        <v>1.51</v>
      </c>
      <c r="F271" s="33"/>
    </row>
    <row r="272" spans="2:6" s="22" customFormat="1" ht="15.5" x14ac:dyDescent="0.35">
      <c r="B272" s="35" t="s">
        <v>275</v>
      </c>
      <c r="C272" s="35" t="s">
        <v>272</v>
      </c>
      <c r="D272" s="40">
        <v>152.30000000000001</v>
      </c>
      <c r="E272" s="62">
        <f t="shared" si="0"/>
        <v>1.5230000000000001</v>
      </c>
      <c r="F272" s="33"/>
    </row>
    <row r="273" spans="2:6" s="22" customFormat="1" ht="15.5" x14ac:dyDescent="0.35">
      <c r="B273" s="35" t="s">
        <v>276</v>
      </c>
      <c r="C273" s="35" t="s">
        <v>102</v>
      </c>
      <c r="D273" s="40">
        <v>280</v>
      </c>
      <c r="E273" s="62">
        <f t="shared" si="0"/>
        <v>2.8</v>
      </c>
      <c r="F273" s="33"/>
    </row>
    <row r="274" spans="2:6" s="22" customFormat="1" ht="15.5" x14ac:dyDescent="0.35">
      <c r="B274" s="35" t="s">
        <v>276</v>
      </c>
      <c r="C274" s="35" t="s">
        <v>104</v>
      </c>
      <c r="D274" s="40">
        <v>148.30000000000001</v>
      </c>
      <c r="E274" s="62">
        <f t="shared" si="0"/>
        <v>1.4830000000000001</v>
      </c>
      <c r="F274" s="33"/>
    </row>
    <row r="275" spans="2:6" s="22" customFormat="1" ht="15.5" x14ac:dyDescent="0.35">
      <c r="B275" s="35" t="s">
        <v>276</v>
      </c>
      <c r="C275" s="35" t="s">
        <v>277</v>
      </c>
      <c r="D275" s="40">
        <v>152.30000000000001</v>
      </c>
      <c r="E275" s="62">
        <f t="shared" si="0"/>
        <v>1.5230000000000001</v>
      </c>
      <c r="F275" s="33"/>
    </row>
    <row r="276" spans="2:6" s="22" customFormat="1" ht="15.5" x14ac:dyDescent="0.35">
      <c r="B276" s="35" t="s">
        <v>278</v>
      </c>
      <c r="C276" s="35" t="s">
        <v>104</v>
      </c>
      <c r="D276" s="40">
        <v>168</v>
      </c>
      <c r="E276" s="62">
        <f t="shared" si="0"/>
        <v>1.68</v>
      </c>
      <c r="F276" s="33"/>
    </row>
    <row r="277" spans="2:6" s="22" customFormat="1" ht="15.5" x14ac:dyDescent="0.35">
      <c r="B277" s="35" t="s">
        <v>278</v>
      </c>
      <c r="C277" s="35" t="s">
        <v>218</v>
      </c>
      <c r="D277" s="40">
        <v>127</v>
      </c>
      <c r="E277" s="62">
        <f t="shared" si="0"/>
        <v>1.27</v>
      </c>
      <c r="F277" s="33"/>
    </row>
    <row r="278" spans="2:6" s="22" customFormat="1" ht="15.5" x14ac:dyDescent="0.35">
      <c r="B278" s="35" t="s">
        <v>279</v>
      </c>
      <c r="C278" s="35" t="s">
        <v>267</v>
      </c>
      <c r="D278" s="40">
        <v>90</v>
      </c>
      <c r="E278" s="62">
        <f t="shared" si="0"/>
        <v>0.9</v>
      </c>
      <c r="F278" s="33"/>
    </row>
    <row r="279" spans="2:6" s="22" customFormat="1" ht="15.5" x14ac:dyDescent="0.35">
      <c r="B279" s="35" t="s">
        <v>280</v>
      </c>
      <c r="C279" s="35" t="s">
        <v>267</v>
      </c>
      <c r="D279" s="40">
        <v>100</v>
      </c>
      <c r="E279" s="62"/>
      <c r="F279" s="33"/>
    </row>
    <row r="280" spans="2:6" s="22" customFormat="1" ht="15.5" x14ac:dyDescent="0.35">
      <c r="B280" s="35" t="s">
        <v>281</v>
      </c>
      <c r="C280" s="35" t="s">
        <v>282</v>
      </c>
      <c r="D280" s="40">
        <v>50</v>
      </c>
      <c r="E280" s="62"/>
      <c r="F280" s="33"/>
    </row>
    <row r="281" spans="2:6" s="22" customFormat="1" ht="15.5" x14ac:dyDescent="0.35">
      <c r="B281" s="35" t="s">
        <v>283</v>
      </c>
      <c r="C281" s="33" t="s">
        <v>284</v>
      </c>
      <c r="D281" s="40">
        <v>600</v>
      </c>
      <c r="E281" s="62"/>
      <c r="F281" s="33"/>
    </row>
    <row r="282" spans="2:6" s="22" customFormat="1" ht="15.5" x14ac:dyDescent="0.35">
      <c r="B282" s="35"/>
      <c r="C282" s="33"/>
      <c r="D282" s="40"/>
      <c r="E282" s="37"/>
      <c r="F282" s="33"/>
    </row>
    <row r="283" spans="2:6" s="22" customFormat="1" ht="15.5" x14ac:dyDescent="0.35">
      <c r="B283" s="34" t="s">
        <v>21</v>
      </c>
      <c r="C283" s="63"/>
      <c r="D283" s="36"/>
      <c r="E283" s="37"/>
      <c r="F283" s="33"/>
    </row>
    <row r="284" spans="2:6" s="22" customFormat="1" ht="15.5" x14ac:dyDescent="0.35">
      <c r="B284" s="35" t="s">
        <v>285</v>
      </c>
      <c r="C284" s="35" t="s">
        <v>286</v>
      </c>
      <c r="D284" s="36">
        <v>380</v>
      </c>
      <c r="E284" s="64">
        <f t="shared" ref="E284:E304" si="1">D284/1000</f>
        <v>0.38</v>
      </c>
      <c r="F284" s="33"/>
    </row>
    <row r="285" spans="2:6" s="22" customFormat="1" ht="15.5" x14ac:dyDescent="0.35">
      <c r="B285" s="35" t="s">
        <v>287</v>
      </c>
      <c r="C285" s="63" t="s">
        <v>286</v>
      </c>
      <c r="D285" s="40">
        <v>740</v>
      </c>
      <c r="E285" s="64">
        <f t="shared" si="1"/>
        <v>0.74</v>
      </c>
      <c r="F285" s="33"/>
    </row>
    <row r="286" spans="2:6" s="22" customFormat="1" ht="15.5" x14ac:dyDescent="0.35">
      <c r="B286" s="35" t="s">
        <v>288</v>
      </c>
      <c r="C286" s="63" t="s">
        <v>286</v>
      </c>
      <c r="D286" s="40">
        <v>552</v>
      </c>
      <c r="E286" s="64">
        <f t="shared" si="1"/>
        <v>0.55200000000000005</v>
      </c>
      <c r="F286" s="33"/>
    </row>
    <row r="287" spans="2:6" s="22" customFormat="1" ht="15.5" x14ac:dyDescent="0.35">
      <c r="B287" s="35" t="s">
        <v>289</v>
      </c>
      <c r="C287" s="63" t="s">
        <v>286</v>
      </c>
      <c r="D287" s="36">
        <v>552</v>
      </c>
      <c r="E287" s="64">
        <f t="shared" si="1"/>
        <v>0.55200000000000005</v>
      </c>
      <c r="F287" s="33"/>
    </row>
    <row r="288" spans="2:6" s="22" customFormat="1" ht="15.5" x14ac:dyDescent="0.35">
      <c r="B288" s="35" t="s">
        <v>290</v>
      </c>
      <c r="C288" s="63" t="s">
        <v>286</v>
      </c>
      <c r="D288" s="36">
        <v>552</v>
      </c>
      <c r="E288" s="37">
        <f t="shared" si="1"/>
        <v>0.55200000000000005</v>
      </c>
      <c r="F288" s="33"/>
    </row>
    <row r="289" spans="2:6" s="22" customFormat="1" ht="15.5" x14ac:dyDescent="0.35">
      <c r="B289" s="35" t="s">
        <v>291</v>
      </c>
      <c r="C289" s="63" t="s">
        <v>286</v>
      </c>
      <c r="D289" s="36">
        <v>1780</v>
      </c>
      <c r="E289" s="37">
        <f t="shared" si="1"/>
        <v>1.78</v>
      </c>
      <c r="F289" s="33"/>
    </row>
    <row r="290" spans="2:6" s="22" customFormat="1" ht="15.5" x14ac:dyDescent="0.35">
      <c r="B290" s="35" t="s">
        <v>292</v>
      </c>
      <c r="C290" s="63" t="s">
        <v>286</v>
      </c>
      <c r="D290" s="40">
        <v>880</v>
      </c>
      <c r="E290" s="37">
        <f t="shared" si="1"/>
        <v>0.88</v>
      </c>
      <c r="F290" s="33"/>
    </row>
    <row r="291" spans="2:6" s="22" customFormat="1" ht="15.5" x14ac:dyDescent="0.35">
      <c r="B291" s="35" t="s">
        <v>293</v>
      </c>
      <c r="C291" s="63" t="s">
        <v>286</v>
      </c>
      <c r="D291" s="40">
        <v>826</v>
      </c>
      <c r="E291" s="37">
        <f t="shared" si="1"/>
        <v>0.82599999999999996</v>
      </c>
      <c r="F291" s="33"/>
    </row>
    <row r="292" spans="2:6" s="22" customFormat="1" ht="15.5" x14ac:dyDescent="0.35">
      <c r="B292" s="35" t="s">
        <v>294</v>
      </c>
      <c r="C292" s="63" t="s">
        <v>286</v>
      </c>
      <c r="D292" s="36">
        <v>506</v>
      </c>
      <c r="E292" s="37">
        <f t="shared" si="1"/>
        <v>0.50600000000000001</v>
      </c>
      <c r="F292" s="33"/>
    </row>
    <row r="293" spans="2:6" s="22" customFormat="1" ht="15.5" x14ac:dyDescent="0.35">
      <c r="B293" s="35" t="s">
        <v>112</v>
      </c>
      <c r="C293" s="63" t="s">
        <v>295</v>
      </c>
      <c r="D293" s="36">
        <v>345</v>
      </c>
      <c r="E293" s="37">
        <f t="shared" si="1"/>
        <v>0.34499999999999997</v>
      </c>
      <c r="F293" s="33"/>
    </row>
    <row r="294" spans="2:6" s="22" customFormat="1" ht="15.5" x14ac:dyDescent="0.35">
      <c r="B294" s="35" t="s">
        <v>296</v>
      </c>
      <c r="C294" s="63" t="s">
        <v>286</v>
      </c>
      <c r="D294" s="36">
        <v>345</v>
      </c>
      <c r="E294" s="65">
        <f t="shared" si="1"/>
        <v>0.34499999999999997</v>
      </c>
      <c r="F294" s="33"/>
    </row>
    <row r="295" spans="2:6" s="22" customFormat="1" ht="15.5" x14ac:dyDescent="0.35">
      <c r="B295" s="35" t="s">
        <v>297</v>
      </c>
      <c r="C295" s="63" t="s">
        <v>286</v>
      </c>
      <c r="D295" s="36">
        <v>506</v>
      </c>
      <c r="E295" s="65">
        <f t="shared" si="1"/>
        <v>0.50600000000000001</v>
      </c>
      <c r="F295" s="33"/>
    </row>
    <row r="296" spans="2:6" s="22" customFormat="1" ht="15.5" x14ac:dyDescent="0.35">
      <c r="B296" s="35" t="s">
        <v>298</v>
      </c>
      <c r="C296" s="63" t="s">
        <v>286</v>
      </c>
      <c r="D296" s="36">
        <v>506</v>
      </c>
      <c r="E296" s="65">
        <f t="shared" si="1"/>
        <v>0.50600000000000001</v>
      </c>
      <c r="F296" s="33"/>
    </row>
    <row r="297" spans="2:6" s="22" customFormat="1" ht="15.5" x14ac:dyDescent="0.35">
      <c r="B297" s="35" t="s">
        <v>299</v>
      </c>
      <c r="C297" s="63" t="s">
        <v>286</v>
      </c>
      <c r="D297" s="36">
        <v>380</v>
      </c>
      <c r="E297" s="37">
        <f t="shared" si="1"/>
        <v>0.38</v>
      </c>
      <c r="F297" s="33"/>
    </row>
    <row r="298" spans="2:6" s="22" customFormat="1" ht="15.5" x14ac:dyDescent="0.35">
      <c r="B298" s="35" t="s">
        <v>300</v>
      </c>
      <c r="C298" s="63" t="s">
        <v>286</v>
      </c>
      <c r="D298" s="36">
        <v>450</v>
      </c>
      <c r="E298" s="37">
        <f t="shared" si="1"/>
        <v>0.45</v>
      </c>
      <c r="F298" s="33"/>
    </row>
    <row r="299" spans="2:6" s="22" customFormat="1" ht="15.5" x14ac:dyDescent="0.35">
      <c r="B299" s="35" t="s">
        <v>301</v>
      </c>
      <c r="C299" s="63" t="s">
        <v>286</v>
      </c>
      <c r="D299" s="36">
        <v>2875</v>
      </c>
      <c r="E299" s="65">
        <f t="shared" si="1"/>
        <v>2.875</v>
      </c>
      <c r="F299" s="33"/>
    </row>
    <row r="300" spans="2:6" s="22" customFormat="1" ht="15.5" x14ac:dyDescent="0.35">
      <c r="B300" s="35" t="s">
        <v>302</v>
      </c>
      <c r="C300" s="63" t="s">
        <v>286</v>
      </c>
      <c r="D300" s="36">
        <v>2875</v>
      </c>
      <c r="E300" s="65">
        <f t="shared" si="1"/>
        <v>2.875</v>
      </c>
      <c r="F300" s="33"/>
    </row>
    <row r="301" spans="2:6" s="22" customFormat="1" ht="15.5" x14ac:dyDescent="0.35">
      <c r="B301" s="35" t="s">
        <v>303</v>
      </c>
      <c r="C301" s="63" t="s">
        <v>286</v>
      </c>
      <c r="D301" s="36">
        <v>886.84</v>
      </c>
      <c r="E301" s="65">
        <f t="shared" si="1"/>
        <v>0.88684000000000007</v>
      </c>
      <c r="F301" s="33"/>
    </row>
    <row r="302" spans="2:6" s="22" customFormat="1" ht="15.5" x14ac:dyDescent="0.35">
      <c r="B302" s="35" t="s">
        <v>304</v>
      </c>
      <c r="C302" s="63" t="s">
        <v>286</v>
      </c>
      <c r="D302" s="36">
        <v>700</v>
      </c>
      <c r="E302" s="65">
        <f t="shared" si="1"/>
        <v>0.7</v>
      </c>
      <c r="F302" s="33"/>
    </row>
    <row r="303" spans="2:6" s="22" customFormat="1" ht="15.5" x14ac:dyDescent="0.35">
      <c r="B303" s="35" t="s">
        <v>305</v>
      </c>
      <c r="C303" s="63" t="s">
        <v>286</v>
      </c>
      <c r="D303" s="40">
        <v>921</v>
      </c>
      <c r="E303" s="65">
        <f t="shared" si="1"/>
        <v>0.92100000000000004</v>
      </c>
      <c r="F303" s="33"/>
    </row>
    <row r="304" spans="2:6" s="22" customFormat="1" ht="15.5" x14ac:dyDescent="0.35">
      <c r="B304" s="35" t="s">
        <v>306</v>
      </c>
      <c r="C304" s="63" t="s">
        <v>286</v>
      </c>
      <c r="D304" s="36">
        <v>287</v>
      </c>
      <c r="E304" s="65">
        <f t="shared" si="1"/>
        <v>0.28699999999999998</v>
      </c>
      <c r="F304" s="33"/>
    </row>
    <row r="305" spans="2:6" s="22" customFormat="1" ht="15.5" x14ac:dyDescent="0.35">
      <c r="B305" s="35" t="s">
        <v>449</v>
      </c>
      <c r="C305" s="63" t="s">
        <v>286</v>
      </c>
      <c r="D305" s="36"/>
      <c r="E305" s="65"/>
      <c r="F305" s="33"/>
    </row>
    <row r="306" spans="2:6" s="22" customFormat="1" ht="15.5" x14ac:dyDescent="0.35">
      <c r="B306" s="35" t="s">
        <v>307</v>
      </c>
      <c r="C306" s="35" t="s">
        <v>286</v>
      </c>
      <c r="D306" s="36">
        <v>380</v>
      </c>
      <c r="E306" s="37">
        <f t="shared" ref="E306:E314" si="2">D306/1000</f>
        <v>0.38</v>
      </c>
      <c r="F306" s="33"/>
    </row>
    <row r="307" spans="2:6" s="22" customFormat="1" ht="15.5" x14ac:dyDescent="0.35">
      <c r="B307" s="35" t="s">
        <v>450</v>
      </c>
      <c r="C307" s="35" t="s">
        <v>286</v>
      </c>
      <c r="D307" s="36">
        <v>870</v>
      </c>
      <c r="E307" s="37">
        <f t="shared" si="2"/>
        <v>0.87</v>
      </c>
      <c r="F307" s="33"/>
    </row>
    <row r="308" spans="2:6" s="22" customFormat="1" ht="15.5" x14ac:dyDescent="0.35">
      <c r="B308" s="35" t="s">
        <v>308</v>
      </c>
      <c r="C308" s="63" t="s">
        <v>286</v>
      </c>
      <c r="D308" s="36">
        <v>954.5</v>
      </c>
      <c r="E308" s="65">
        <f t="shared" si="2"/>
        <v>0.95450000000000002</v>
      </c>
      <c r="F308" s="33"/>
    </row>
    <row r="309" spans="2:6" s="22" customFormat="1" ht="15.5" x14ac:dyDescent="0.35">
      <c r="B309" s="35" t="s">
        <v>451</v>
      </c>
      <c r="C309" s="63" t="s">
        <v>286</v>
      </c>
      <c r="D309" s="36">
        <v>1250</v>
      </c>
      <c r="E309" s="65">
        <f t="shared" si="2"/>
        <v>1.25</v>
      </c>
      <c r="F309" s="33"/>
    </row>
    <row r="310" spans="2:6" s="22" customFormat="1" ht="15.5" x14ac:dyDescent="0.35">
      <c r="B310" s="35" t="s">
        <v>309</v>
      </c>
      <c r="C310" s="63" t="s">
        <v>310</v>
      </c>
      <c r="D310" s="36">
        <v>700</v>
      </c>
      <c r="E310" s="65">
        <f t="shared" si="2"/>
        <v>0.7</v>
      </c>
      <c r="F310" s="33"/>
    </row>
    <row r="311" spans="2:6" s="22" customFormat="1" ht="15.5" x14ac:dyDescent="0.35">
      <c r="B311" s="35" t="s">
        <v>311</v>
      </c>
      <c r="C311" s="63" t="s">
        <v>286</v>
      </c>
      <c r="D311" s="40">
        <v>1146</v>
      </c>
      <c r="E311" s="65">
        <f t="shared" si="2"/>
        <v>1.1459999999999999</v>
      </c>
      <c r="F311" s="33"/>
    </row>
    <row r="312" spans="2:6" s="22" customFormat="1" ht="15.5" x14ac:dyDescent="0.35">
      <c r="B312" s="35" t="s">
        <v>175</v>
      </c>
      <c r="C312" s="63" t="s">
        <v>286</v>
      </c>
      <c r="D312" s="36">
        <v>805</v>
      </c>
      <c r="E312" s="65">
        <f t="shared" si="2"/>
        <v>0.80500000000000005</v>
      </c>
      <c r="F312" s="33"/>
    </row>
    <row r="313" spans="2:6" s="22" customFormat="1" ht="15.5" x14ac:dyDescent="0.35">
      <c r="B313" s="35" t="s">
        <v>312</v>
      </c>
      <c r="C313" s="35" t="s">
        <v>286</v>
      </c>
      <c r="D313" s="36">
        <v>1150</v>
      </c>
      <c r="E313" s="65">
        <f t="shared" si="2"/>
        <v>1.1499999999999999</v>
      </c>
      <c r="F313" s="33"/>
    </row>
    <row r="314" spans="2:6" s="22" customFormat="1" ht="15.5" x14ac:dyDescent="0.35">
      <c r="B314" s="35" t="s">
        <v>313</v>
      </c>
      <c r="C314" s="35" t="s">
        <v>314</v>
      </c>
      <c r="D314" s="36">
        <v>60</v>
      </c>
      <c r="E314" s="65">
        <f t="shared" si="2"/>
        <v>0.06</v>
      </c>
      <c r="F314" s="33"/>
    </row>
    <row r="315" spans="2:6" s="22" customFormat="1" ht="15.5" x14ac:dyDescent="0.35">
      <c r="B315" s="34" t="s">
        <v>315</v>
      </c>
      <c r="C315" s="33"/>
      <c r="D315" s="36">
        <v>10.35</v>
      </c>
      <c r="E315" s="37">
        <v>0.45</v>
      </c>
      <c r="F315" s="33"/>
    </row>
    <row r="316" spans="2:6" s="22" customFormat="1" ht="15.5" x14ac:dyDescent="0.35">
      <c r="B316" s="35" t="s">
        <v>316</v>
      </c>
      <c r="C316" s="33" t="s">
        <v>83</v>
      </c>
      <c r="D316" s="40">
        <v>130</v>
      </c>
      <c r="E316" s="37"/>
      <c r="F316" s="33"/>
    </row>
    <row r="317" spans="2:6" s="22" customFormat="1" ht="15.5" x14ac:dyDescent="0.35">
      <c r="B317" s="35" t="s">
        <v>317</v>
      </c>
      <c r="C317" s="33" t="s">
        <v>102</v>
      </c>
      <c r="D317" s="40">
        <v>100</v>
      </c>
      <c r="E317" s="37"/>
      <c r="F317" s="33"/>
    </row>
    <row r="318" spans="2:6" s="22" customFormat="1" ht="15.5" x14ac:dyDescent="0.35">
      <c r="B318" s="35" t="s">
        <v>318</v>
      </c>
      <c r="C318" s="33" t="s">
        <v>319</v>
      </c>
      <c r="D318" s="66">
        <v>120</v>
      </c>
      <c r="E318" s="37"/>
      <c r="F318" s="33"/>
    </row>
    <row r="319" spans="2:6" s="22" customFormat="1" ht="15.5" x14ac:dyDescent="0.35">
      <c r="B319" s="67" t="s">
        <v>320</v>
      </c>
      <c r="C319" s="33"/>
      <c r="D319" s="68"/>
      <c r="E319" s="69"/>
      <c r="F319" s="33"/>
    </row>
    <row r="320" spans="2:6" s="22" customFormat="1" ht="15.5" x14ac:dyDescent="0.35">
      <c r="B320" s="23" t="s">
        <v>70</v>
      </c>
      <c r="C320" s="33"/>
      <c r="D320" s="68"/>
      <c r="E320" s="69"/>
      <c r="F320" s="33"/>
    </row>
    <row r="321" spans="2:6" s="22" customFormat="1" ht="15.5" x14ac:dyDescent="0.35">
      <c r="B321" s="70" t="s">
        <v>321</v>
      </c>
      <c r="C321" s="70" t="s">
        <v>322</v>
      </c>
      <c r="D321" s="40">
        <v>200</v>
      </c>
      <c r="E321" s="37"/>
      <c r="F321" s="33"/>
    </row>
    <row r="322" spans="2:6" s="22" customFormat="1" ht="15.5" x14ac:dyDescent="0.35">
      <c r="B322" s="70" t="s">
        <v>323</v>
      </c>
      <c r="C322" s="70" t="s">
        <v>322</v>
      </c>
      <c r="D322" s="40">
        <v>200</v>
      </c>
      <c r="E322" s="37"/>
      <c r="F322" s="33"/>
    </row>
    <row r="323" spans="2:6" s="22" customFormat="1" ht="15.5" x14ac:dyDescent="0.35">
      <c r="B323" s="70" t="s">
        <v>324</v>
      </c>
      <c r="C323" s="70" t="s">
        <v>322</v>
      </c>
      <c r="D323" s="40">
        <v>200</v>
      </c>
      <c r="E323" s="37"/>
      <c r="F323" s="33"/>
    </row>
    <row r="324" spans="2:6" s="22" customFormat="1" ht="15.5" x14ac:dyDescent="0.35">
      <c r="B324" s="70" t="s">
        <v>325</v>
      </c>
      <c r="C324" s="70" t="s">
        <v>322</v>
      </c>
      <c r="D324" s="40">
        <v>200</v>
      </c>
      <c r="E324" s="37"/>
      <c r="F324" s="33"/>
    </row>
    <row r="325" spans="2:6" s="22" customFormat="1" ht="15.5" x14ac:dyDescent="0.35">
      <c r="B325" s="71" t="s">
        <v>326</v>
      </c>
      <c r="C325" s="71" t="s">
        <v>327</v>
      </c>
      <c r="D325" s="72">
        <v>200</v>
      </c>
      <c r="E325" s="37"/>
      <c r="F325" s="33"/>
    </row>
    <row r="326" spans="2:6" s="22" customFormat="1" ht="15.5" x14ac:dyDescent="0.35">
      <c r="B326" s="71" t="s">
        <v>328</v>
      </c>
      <c r="C326" s="71" t="s">
        <v>329</v>
      </c>
      <c r="D326" s="72">
        <v>200</v>
      </c>
      <c r="E326" s="37"/>
      <c r="F326" s="33"/>
    </row>
    <row r="327" spans="2:6" s="22" customFormat="1" ht="15.5" x14ac:dyDescent="0.35">
      <c r="B327" s="71" t="s">
        <v>330</v>
      </c>
      <c r="C327" s="71" t="s">
        <v>331</v>
      </c>
      <c r="D327" s="72">
        <v>184</v>
      </c>
      <c r="E327" s="37"/>
      <c r="F327" s="33"/>
    </row>
    <row r="328" spans="2:6" s="22" customFormat="1" ht="15.5" x14ac:dyDescent="0.35">
      <c r="B328" s="70" t="s">
        <v>330</v>
      </c>
      <c r="C328" s="70" t="s">
        <v>332</v>
      </c>
      <c r="D328" s="72">
        <v>184</v>
      </c>
      <c r="E328" s="37"/>
      <c r="F328" s="33"/>
    </row>
    <row r="329" spans="2:6" s="22" customFormat="1" ht="15.5" x14ac:dyDescent="0.35">
      <c r="B329" s="70" t="s">
        <v>330</v>
      </c>
      <c r="C329" s="70" t="s">
        <v>333</v>
      </c>
      <c r="D329" s="72">
        <v>184</v>
      </c>
      <c r="E329" s="37"/>
      <c r="F329" s="33"/>
    </row>
    <row r="330" spans="2:6" s="22" customFormat="1" ht="15.5" x14ac:dyDescent="0.35">
      <c r="B330" s="70" t="s">
        <v>330</v>
      </c>
      <c r="C330" s="70" t="s">
        <v>334</v>
      </c>
      <c r="D330" s="72">
        <v>184</v>
      </c>
      <c r="E330" s="37"/>
      <c r="F330" s="33"/>
    </row>
    <row r="331" spans="2:6" s="22" customFormat="1" ht="15.5" x14ac:dyDescent="0.35">
      <c r="B331" s="70" t="s">
        <v>330</v>
      </c>
      <c r="C331" s="70" t="s">
        <v>336</v>
      </c>
      <c r="D331" s="72">
        <v>184</v>
      </c>
      <c r="E331" s="37"/>
      <c r="F331" s="33"/>
    </row>
    <row r="332" spans="2:6" s="22" customFormat="1" ht="15.5" x14ac:dyDescent="0.35">
      <c r="B332" s="71" t="s">
        <v>337</v>
      </c>
      <c r="C332" s="71" t="s">
        <v>338</v>
      </c>
      <c r="D332" s="72">
        <v>30</v>
      </c>
      <c r="E332" s="37"/>
      <c r="F332" s="33"/>
    </row>
    <row r="333" spans="2:6" s="22" customFormat="1" ht="15.5" x14ac:dyDescent="0.35">
      <c r="B333" s="71" t="s">
        <v>339</v>
      </c>
      <c r="C333" s="71" t="s">
        <v>322</v>
      </c>
      <c r="D333" s="72">
        <v>200</v>
      </c>
      <c r="E333" s="37"/>
      <c r="F333" s="33"/>
    </row>
    <row r="334" spans="2:6" s="22" customFormat="1" ht="15.5" x14ac:dyDescent="0.35">
      <c r="B334" s="71" t="s">
        <v>340</v>
      </c>
      <c r="C334" s="71" t="s">
        <v>322</v>
      </c>
      <c r="D334" s="72">
        <v>200</v>
      </c>
      <c r="E334" s="37"/>
      <c r="F334" s="33"/>
    </row>
    <row r="335" spans="2:6" s="22" customFormat="1" ht="15.5" x14ac:dyDescent="0.35">
      <c r="B335" s="71" t="s">
        <v>341</v>
      </c>
      <c r="C335" s="71" t="s">
        <v>342</v>
      </c>
      <c r="D335" s="72">
        <v>200</v>
      </c>
      <c r="E335" s="37"/>
      <c r="F335" s="33"/>
    </row>
    <row r="336" spans="2:6" s="22" customFormat="1" ht="15.5" x14ac:dyDescent="0.35">
      <c r="B336" s="71" t="s">
        <v>343</v>
      </c>
      <c r="C336" s="71" t="s">
        <v>151</v>
      </c>
      <c r="D336" s="72">
        <v>50</v>
      </c>
      <c r="E336" s="37"/>
      <c r="F336" s="33"/>
    </row>
    <row r="337" spans="2:6" s="22" customFormat="1" ht="15.5" x14ac:dyDescent="0.35">
      <c r="B337" s="73" t="s">
        <v>344</v>
      </c>
      <c r="C337" s="73"/>
      <c r="D337" s="74">
        <v>450</v>
      </c>
      <c r="E337" s="37"/>
      <c r="F337" s="33"/>
    </row>
    <row r="338" spans="2:6" s="22" customFormat="1" ht="15.5" x14ac:dyDescent="0.35">
      <c r="B338" s="73" t="s">
        <v>345</v>
      </c>
      <c r="C338" s="73"/>
      <c r="D338" s="74">
        <v>200</v>
      </c>
      <c r="E338" s="33"/>
      <c r="F338" s="33"/>
    </row>
    <row r="339" spans="2:6" s="22" customFormat="1" ht="15.5" x14ac:dyDescent="0.35">
      <c r="B339" s="73" t="s">
        <v>347</v>
      </c>
      <c r="C339" s="73"/>
      <c r="D339" s="74">
        <v>30</v>
      </c>
      <c r="E339" s="33"/>
      <c r="F339" s="33"/>
    </row>
    <row r="340" spans="2:6" s="22" customFormat="1" ht="15.5" x14ac:dyDescent="0.35">
      <c r="B340" s="73" t="s">
        <v>335</v>
      </c>
      <c r="C340" s="73" t="s">
        <v>480</v>
      </c>
      <c r="D340" s="74">
        <v>200</v>
      </c>
      <c r="E340" s="33"/>
      <c r="F340" s="33"/>
    </row>
    <row r="341" spans="2:6" s="22" customFormat="1" ht="15.5" x14ac:dyDescent="0.35">
      <c r="B341" s="71" t="s">
        <v>346</v>
      </c>
      <c r="C341" s="73"/>
      <c r="D341" s="74">
        <v>200</v>
      </c>
      <c r="E341" s="33"/>
      <c r="F341" s="33"/>
    </row>
    <row r="342" spans="2:6" s="22" customFormat="1" ht="18" x14ac:dyDescent="0.4">
      <c r="B342" s="75" t="s">
        <v>538</v>
      </c>
      <c r="C342" s="76"/>
      <c r="D342" s="140">
        <v>20</v>
      </c>
      <c r="E342" s="26"/>
      <c r="F342" s="26"/>
    </row>
    <row r="343" spans="2:6" s="22" customFormat="1" ht="18" x14ac:dyDescent="0.4">
      <c r="B343" s="75"/>
      <c r="C343" s="76"/>
      <c r="D343" s="25"/>
      <c r="E343" s="26"/>
      <c r="F343" s="26"/>
    </row>
    <row r="344" spans="2:6" s="22" customFormat="1" ht="15.5" x14ac:dyDescent="0.35">
      <c r="B344" s="26" t="s">
        <v>348</v>
      </c>
      <c r="C344" s="24"/>
      <c r="D344" s="25">
        <v>350</v>
      </c>
      <c r="E344" s="26"/>
      <c r="F344" s="26"/>
    </row>
    <row r="345" spans="2:6" s="22" customFormat="1" ht="15.5" x14ac:dyDescent="0.35">
      <c r="B345" s="26" t="s">
        <v>349</v>
      </c>
      <c r="C345" s="24"/>
      <c r="D345" s="25">
        <v>590</v>
      </c>
      <c r="E345" s="26"/>
      <c r="F345" s="26"/>
    </row>
    <row r="346" spans="2:6" s="22" customFormat="1" ht="15.5" x14ac:dyDescent="0.35">
      <c r="B346" s="26" t="s">
        <v>350</v>
      </c>
      <c r="C346" s="24"/>
      <c r="D346" s="25">
        <v>146</v>
      </c>
      <c r="E346" s="26"/>
      <c r="F346" s="26"/>
    </row>
    <row r="347" spans="2:6" s="22" customFormat="1" ht="15.5" x14ac:dyDescent="0.35">
      <c r="B347" s="26" t="s">
        <v>351</v>
      </c>
      <c r="C347" s="24"/>
      <c r="D347" s="25">
        <v>410</v>
      </c>
      <c r="E347" s="26"/>
      <c r="F347" s="26"/>
    </row>
    <row r="348" spans="2:6" s="22" customFormat="1" ht="15.5" x14ac:dyDescent="0.35">
      <c r="B348" s="26" t="s">
        <v>352</v>
      </c>
      <c r="C348" s="24"/>
      <c r="D348" s="25">
        <v>280</v>
      </c>
      <c r="E348" s="26"/>
      <c r="F348" s="26"/>
    </row>
    <row r="349" spans="2:6" s="22" customFormat="1" ht="15.5" x14ac:dyDescent="0.35">
      <c r="B349" s="26" t="s">
        <v>353</v>
      </c>
      <c r="C349" s="24"/>
      <c r="D349" s="25">
        <v>1630</v>
      </c>
      <c r="E349" s="26"/>
      <c r="F349" s="26"/>
    </row>
    <row r="350" spans="2:6" s="22" customFormat="1" ht="15.5" x14ac:dyDescent="0.35">
      <c r="B350" s="26" t="s">
        <v>354</v>
      </c>
      <c r="C350" s="24" t="s">
        <v>200</v>
      </c>
      <c r="D350" s="28">
        <v>260</v>
      </c>
      <c r="E350" s="26"/>
      <c r="F350" s="26"/>
    </row>
    <row r="351" spans="2:6" s="22" customFormat="1" ht="15.5" x14ac:dyDescent="0.35">
      <c r="B351" s="26" t="s">
        <v>355</v>
      </c>
      <c r="C351" s="24"/>
      <c r="D351" s="25">
        <v>100</v>
      </c>
      <c r="E351" s="26"/>
      <c r="F351" s="26"/>
    </row>
    <row r="352" spans="2:6" s="22" customFormat="1" ht="15.5" x14ac:dyDescent="0.35">
      <c r="B352" s="77" t="s">
        <v>356</v>
      </c>
      <c r="C352" s="78"/>
      <c r="D352" s="29">
        <v>5</v>
      </c>
      <c r="E352" s="26"/>
      <c r="F352" s="26"/>
    </row>
    <row r="353" spans="1:26" s="22" customFormat="1" ht="15.5" x14ac:dyDescent="0.35">
      <c r="B353" s="77" t="s">
        <v>505</v>
      </c>
      <c r="C353" s="78" t="s">
        <v>104</v>
      </c>
      <c r="D353" s="29">
        <v>450</v>
      </c>
      <c r="E353" s="26"/>
      <c r="F353" s="26"/>
    </row>
    <row r="354" spans="1:26" s="22" customFormat="1" ht="15.5" x14ac:dyDescent="0.35">
      <c r="B354" s="26" t="s">
        <v>357</v>
      </c>
      <c r="C354" s="24" t="s">
        <v>358</v>
      </c>
      <c r="D354" s="28">
        <v>180</v>
      </c>
      <c r="E354" s="26"/>
      <c r="F354" s="26"/>
    </row>
    <row r="355" spans="1:26" s="22" customFormat="1" ht="15.5" x14ac:dyDescent="0.35">
      <c r="B355" s="26" t="s">
        <v>251</v>
      </c>
      <c r="C355" s="24" t="s">
        <v>97</v>
      </c>
      <c r="D355" s="25">
        <v>400</v>
      </c>
      <c r="E355" s="26"/>
      <c r="F355" s="26"/>
    </row>
    <row r="356" spans="1:26" ht="15.5" x14ac:dyDescent="0.35">
      <c r="A356" s="14"/>
      <c r="B356" s="15" t="s">
        <v>501</v>
      </c>
      <c r="C356" s="16" t="s">
        <v>255</v>
      </c>
      <c r="D356" s="16">
        <v>6</v>
      </c>
      <c r="E356" s="15"/>
      <c r="F356" s="15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5" x14ac:dyDescent="0.35">
      <c r="A357" s="14"/>
      <c r="B357" s="15" t="s">
        <v>502</v>
      </c>
      <c r="C357" s="98" t="s">
        <v>504</v>
      </c>
      <c r="D357" s="16">
        <v>495</v>
      </c>
      <c r="E357" s="15"/>
      <c r="F357" s="15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5" x14ac:dyDescent="0.35">
      <c r="A358" s="14"/>
      <c r="B358" s="15"/>
      <c r="C358" s="16"/>
      <c r="D358" s="16"/>
      <c r="E358" s="15"/>
      <c r="F358" s="15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5" x14ac:dyDescent="0.35">
      <c r="A359" s="14"/>
      <c r="B359" s="15" t="s">
        <v>508</v>
      </c>
      <c r="C359" s="16"/>
      <c r="D359" s="16">
        <v>120</v>
      </c>
      <c r="E359" s="15"/>
      <c r="F359" s="15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5" x14ac:dyDescent="0.35">
      <c r="A360" s="14"/>
      <c r="B360" s="15" t="s">
        <v>510</v>
      </c>
      <c r="C360" s="16"/>
      <c r="D360" s="16">
        <v>170</v>
      </c>
      <c r="E360" s="15"/>
      <c r="F360" s="15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5" x14ac:dyDescent="0.35">
      <c r="A361" s="14"/>
      <c r="B361" s="15" t="s">
        <v>509</v>
      </c>
      <c r="C361" s="16"/>
      <c r="D361" s="16">
        <v>150</v>
      </c>
      <c r="E361" s="15"/>
      <c r="F361" s="15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5" x14ac:dyDescent="0.35">
      <c r="A362" s="14"/>
      <c r="B362" s="15" t="s">
        <v>511</v>
      </c>
      <c r="C362" s="16"/>
      <c r="D362" s="16">
        <v>2000</v>
      </c>
      <c r="E362" s="15"/>
      <c r="F362" s="15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5" x14ac:dyDescent="0.35">
      <c r="A363" s="14"/>
      <c r="B363" s="15" t="s">
        <v>25</v>
      </c>
      <c r="C363" s="16"/>
      <c r="D363" s="16">
        <v>100</v>
      </c>
      <c r="E363" s="15"/>
      <c r="F363" s="15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5" x14ac:dyDescent="0.35">
      <c r="A364" s="14"/>
      <c r="B364" s="15"/>
      <c r="C364" s="16"/>
      <c r="D364" s="16"/>
      <c r="E364" s="15"/>
      <c r="F364" s="15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5" x14ac:dyDescent="0.35">
      <c r="A365" s="14"/>
      <c r="B365" s="15"/>
      <c r="C365" s="16"/>
      <c r="D365" s="16"/>
      <c r="E365" s="15"/>
      <c r="F365" s="15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5" x14ac:dyDescent="0.35">
      <c r="A366" s="14"/>
      <c r="B366" s="15"/>
      <c r="C366" s="16"/>
      <c r="D366" s="16"/>
      <c r="E366" s="15"/>
      <c r="F366" s="15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5" x14ac:dyDescent="0.35">
      <c r="A367" s="14"/>
      <c r="B367" s="15"/>
      <c r="C367" s="16"/>
      <c r="D367" s="16"/>
      <c r="E367" s="15"/>
      <c r="F367" s="15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5" x14ac:dyDescent="0.35">
      <c r="A368" s="14"/>
      <c r="B368" s="15"/>
      <c r="C368" s="16"/>
      <c r="D368" s="16"/>
      <c r="E368" s="15"/>
      <c r="F368" s="15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5" x14ac:dyDescent="0.35">
      <c r="A369" s="14"/>
      <c r="B369" s="15"/>
      <c r="C369" s="16"/>
      <c r="D369" s="16"/>
      <c r="E369" s="15"/>
      <c r="F369" s="15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5" x14ac:dyDescent="0.35">
      <c r="A370" s="14"/>
      <c r="B370" s="15"/>
      <c r="C370" s="16"/>
      <c r="D370" s="16"/>
      <c r="E370" s="15"/>
      <c r="F370" s="15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5" x14ac:dyDescent="0.35">
      <c r="A371" s="14"/>
      <c r="B371" s="15"/>
      <c r="C371" s="16"/>
      <c r="D371" s="16"/>
      <c r="E371" s="15"/>
      <c r="F371" s="15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5" x14ac:dyDescent="0.35">
      <c r="A372" s="14"/>
      <c r="B372" s="15"/>
      <c r="C372" s="16"/>
      <c r="D372" s="16"/>
      <c r="E372" s="15"/>
      <c r="F372" s="15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5" x14ac:dyDescent="0.35">
      <c r="A373" s="14"/>
      <c r="B373" s="15"/>
      <c r="C373" s="16"/>
      <c r="D373" s="16"/>
      <c r="E373" s="15"/>
      <c r="F373" s="15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5" x14ac:dyDescent="0.35">
      <c r="A374" s="14"/>
      <c r="B374" s="15"/>
      <c r="C374" s="16"/>
      <c r="D374" s="16"/>
      <c r="E374" s="15"/>
      <c r="F374" s="15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5" x14ac:dyDescent="0.35">
      <c r="A375" s="14"/>
      <c r="B375" s="15"/>
      <c r="C375" s="16"/>
      <c r="D375" s="16"/>
      <c r="E375" s="15"/>
      <c r="F375" s="15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5" x14ac:dyDescent="0.35">
      <c r="A376" s="14"/>
      <c r="B376" s="15"/>
      <c r="C376" s="16"/>
      <c r="D376" s="16"/>
      <c r="E376" s="15"/>
      <c r="F376" s="15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5" x14ac:dyDescent="0.35">
      <c r="A377" s="14"/>
      <c r="B377" s="15"/>
      <c r="C377" s="16"/>
      <c r="D377" s="16"/>
      <c r="E377" s="15"/>
      <c r="F377" s="15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5" x14ac:dyDescent="0.35">
      <c r="A378" s="14"/>
      <c r="B378" s="15"/>
      <c r="C378" s="16"/>
      <c r="D378" s="16"/>
      <c r="E378" s="15"/>
      <c r="F378" s="15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5" x14ac:dyDescent="0.35">
      <c r="A379" s="14"/>
      <c r="B379" s="15"/>
      <c r="C379" s="16"/>
      <c r="D379" s="16"/>
      <c r="E379" s="15"/>
      <c r="F379" s="15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5" x14ac:dyDescent="0.35">
      <c r="A380" s="14"/>
      <c r="B380" s="15"/>
      <c r="C380" s="16"/>
      <c r="D380" s="16"/>
      <c r="E380" s="15"/>
      <c r="F380" s="15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5" x14ac:dyDescent="0.35">
      <c r="A381" s="14"/>
      <c r="B381" s="15"/>
      <c r="C381" s="16"/>
      <c r="D381" s="16"/>
      <c r="E381" s="15"/>
      <c r="F381" s="15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5" x14ac:dyDescent="0.35">
      <c r="A382" s="14"/>
      <c r="B382" s="15"/>
      <c r="C382" s="16"/>
      <c r="D382" s="16"/>
      <c r="E382" s="15"/>
      <c r="F382" s="15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5" x14ac:dyDescent="0.35">
      <c r="A383" s="14"/>
      <c r="B383" s="15"/>
      <c r="C383" s="16"/>
      <c r="D383" s="16"/>
      <c r="E383" s="15"/>
      <c r="F383" s="15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5" x14ac:dyDescent="0.35">
      <c r="A384" s="14"/>
      <c r="B384" s="15"/>
      <c r="C384" s="16"/>
      <c r="D384" s="16"/>
      <c r="E384" s="15"/>
      <c r="F384" s="15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5" x14ac:dyDescent="0.35">
      <c r="A385" s="14"/>
      <c r="B385" s="15"/>
      <c r="C385" s="16"/>
      <c r="D385" s="16"/>
      <c r="E385" s="15"/>
      <c r="F385" s="15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5" x14ac:dyDescent="0.35">
      <c r="A386" s="14"/>
      <c r="B386" s="15"/>
      <c r="C386" s="16"/>
      <c r="D386" s="16"/>
      <c r="E386" s="15"/>
      <c r="F386" s="15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5" x14ac:dyDescent="0.35">
      <c r="A387" s="14"/>
      <c r="B387" s="15"/>
      <c r="C387" s="16"/>
      <c r="D387" s="16"/>
      <c r="E387" s="15"/>
      <c r="F387" s="15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5" x14ac:dyDescent="0.35">
      <c r="A388" s="14"/>
      <c r="B388" s="15"/>
      <c r="C388" s="16"/>
      <c r="D388" s="16"/>
      <c r="E388" s="15"/>
      <c r="F388" s="15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5" x14ac:dyDescent="0.35">
      <c r="A389" s="14"/>
      <c r="B389" s="15"/>
      <c r="C389" s="16"/>
      <c r="D389" s="16"/>
      <c r="E389" s="15"/>
      <c r="F389" s="15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5" x14ac:dyDescent="0.35">
      <c r="A390" s="14"/>
      <c r="B390" s="15"/>
      <c r="C390" s="16"/>
      <c r="D390" s="16"/>
      <c r="E390" s="15"/>
      <c r="F390" s="15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5" x14ac:dyDescent="0.35">
      <c r="A391" s="14"/>
      <c r="B391" s="15"/>
      <c r="C391" s="16"/>
      <c r="D391" s="16"/>
      <c r="E391" s="15"/>
      <c r="F391" s="15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5" x14ac:dyDescent="0.35">
      <c r="A392" s="14"/>
      <c r="B392" s="15"/>
      <c r="C392" s="16"/>
      <c r="D392" s="16"/>
      <c r="E392" s="15"/>
      <c r="F392" s="15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5" x14ac:dyDescent="0.35">
      <c r="A393" s="14"/>
      <c r="B393" s="15"/>
      <c r="C393" s="16"/>
      <c r="D393" s="16"/>
      <c r="E393" s="15"/>
      <c r="F393" s="15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5" x14ac:dyDescent="0.35">
      <c r="A394" s="14"/>
      <c r="B394" s="15"/>
      <c r="C394" s="16"/>
      <c r="D394" s="16"/>
      <c r="E394" s="15"/>
      <c r="F394" s="15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5" x14ac:dyDescent="0.35">
      <c r="A395" s="14"/>
      <c r="B395" s="15"/>
      <c r="C395" s="16"/>
      <c r="D395" s="16"/>
      <c r="E395" s="15"/>
      <c r="F395" s="15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5" x14ac:dyDescent="0.35">
      <c r="A396" s="14"/>
      <c r="B396" s="15"/>
      <c r="C396" s="16"/>
      <c r="D396" s="16"/>
      <c r="E396" s="15"/>
      <c r="F396" s="15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5" x14ac:dyDescent="0.35">
      <c r="A397" s="14"/>
      <c r="B397" s="15"/>
      <c r="C397" s="16"/>
      <c r="D397" s="16"/>
      <c r="E397" s="15"/>
      <c r="F397" s="15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5" x14ac:dyDescent="0.35">
      <c r="A398" s="14"/>
      <c r="B398" s="15"/>
      <c r="C398" s="16"/>
      <c r="D398" s="16"/>
      <c r="E398" s="15"/>
      <c r="F398" s="15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5" x14ac:dyDescent="0.35">
      <c r="A399" s="14"/>
      <c r="B399" s="15"/>
      <c r="C399" s="16"/>
      <c r="D399" s="16"/>
      <c r="E399" s="15"/>
      <c r="F399" s="15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5" x14ac:dyDescent="0.35">
      <c r="A400" s="14"/>
      <c r="B400" s="15"/>
      <c r="C400" s="16"/>
      <c r="D400" s="16"/>
      <c r="E400" s="15"/>
      <c r="F400" s="15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5" x14ac:dyDescent="0.35">
      <c r="A401" s="14"/>
      <c r="B401" s="15"/>
      <c r="C401" s="16"/>
      <c r="D401" s="16"/>
      <c r="E401" s="15"/>
      <c r="F401" s="15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5" x14ac:dyDescent="0.35">
      <c r="A402" s="14"/>
      <c r="B402" s="15"/>
      <c r="C402" s="16"/>
      <c r="D402" s="16"/>
      <c r="E402" s="15"/>
      <c r="F402" s="15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5" x14ac:dyDescent="0.35">
      <c r="A403" s="14"/>
      <c r="B403" s="15"/>
      <c r="C403" s="16"/>
      <c r="D403" s="16"/>
      <c r="E403" s="15"/>
      <c r="F403" s="15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5" x14ac:dyDescent="0.35">
      <c r="A404" s="14"/>
      <c r="B404" s="15"/>
      <c r="C404" s="16"/>
      <c r="D404" s="16"/>
      <c r="E404" s="15"/>
      <c r="F404" s="15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5" x14ac:dyDescent="0.35">
      <c r="A405" s="14"/>
      <c r="B405" s="15"/>
      <c r="C405" s="16"/>
      <c r="D405" s="16"/>
      <c r="E405" s="15"/>
      <c r="F405" s="15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5" x14ac:dyDescent="0.35">
      <c r="A406" s="14"/>
      <c r="B406" s="15"/>
      <c r="C406" s="16"/>
      <c r="D406" s="16"/>
      <c r="E406" s="15"/>
      <c r="F406" s="15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5" x14ac:dyDescent="0.35">
      <c r="A407" s="14"/>
      <c r="B407" s="15"/>
      <c r="C407" s="16"/>
      <c r="D407" s="16"/>
      <c r="E407" s="15"/>
      <c r="F407" s="15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5" x14ac:dyDescent="0.35">
      <c r="A408" s="14"/>
      <c r="B408" s="15"/>
      <c r="C408" s="16"/>
      <c r="D408" s="16"/>
      <c r="E408" s="15"/>
      <c r="F408" s="15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5" x14ac:dyDescent="0.35">
      <c r="A409" s="14"/>
      <c r="B409" s="15"/>
      <c r="C409" s="16"/>
      <c r="D409" s="16"/>
      <c r="E409" s="15"/>
      <c r="F409" s="15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5" x14ac:dyDescent="0.35">
      <c r="A410" s="14"/>
      <c r="B410" s="15"/>
      <c r="C410" s="16"/>
      <c r="D410" s="16"/>
      <c r="E410" s="15"/>
      <c r="F410" s="15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5" x14ac:dyDescent="0.35">
      <c r="A411" s="14"/>
      <c r="B411" s="15"/>
      <c r="C411" s="16"/>
      <c r="D411" s="16"/>
      <c r="E411" s="15"/>
      <c r="F411" s="15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5" x14ac:dyDescent="0.35">
      <c r="A412" s="14"/>
      <c r="B412" s="15"/>
      <c r="C412" s="16"/>
      <c r="D412" s="16"/>
      <c r="E412" s="15"/>
      <c r="F412" s="15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5" x14ac:dyDescent="0.35">
      <c r="A413" s="14"/>
      <c r="B413" s="15"/>
      <c r="C413" s="16"/>
      <c r="D413" s="16"/>
      <c r="E413" s="15"/>
      <c r="F413" s="15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5" x14ac:dyDescent="0.35">
      <c r="A414" s="14"/>
      <c r="B414" s="15"/>
      <c r="C414" s="16"/>
      <c r="D414" s="16"/>
      <c r="E414" s="15"/>
      <c r="F414" s="15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5" x14ac:dyDescent="0.35">
      <c r="A415" s="14"/>
      <c r="B415" s="15"/>
      <c r="C415" s="16"/>
      <c r="D415" s="16"/>
      <c r="E415" s="15"/>
      <c r="F415" s="15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5" x14ac:dyDescent="0.35">
      <c r="A416" s="14"/>
      <c r="B416" s="15"/>
      <c r="C416" s="16"/>
      <c r="D416" s="16"/>
      <c r="E416" s="15"/>
      <c r="F416" s="15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5" x14ac:dyDescent="0.35">
      <c r="A417" s="14"/>
      <c r="B417" s="15"/>
      <c r="C417" s="16"/>
      <c r="D417" s="16"/>
      <c r="E417" s="15"/>
      <c r="F417" s="15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5" x14ac:dyDescent="0.35">
      <c r="A418" s="14"/>
      <c r="B418" s="15"/>
      <c r="C418" s="16"/>
      <c r="D418" s="16"/>
      <c r="E418" s="15"/>
      <c r="F418" s="15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5" x14ac:dyDescent="0.35">
      <c r="A419" s="14"/>
      <c r="B419" s="15"/>
      <c r="C419" s="16"/>
      <c r="D419" s="16"/>
      <c r="E419" s="15"/>
      <c r="F419" s="15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5" x14ac:dyDescent="0.35">
      <c r="A420" s="14"/>
      <c r="B420" s="15"/>
      <c r="C420" s="16"/>
      <c r="D420" s="16"/>
      <c r="E420" s="15"/>
      <c r="F420" s="15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5" x14ac:dyDescent="0.35">
      <c r="A421" s="14"/>
      <c r="B421" s="15"/>
      <c r="C421" s="16"/>
      <c r="D421" s="16"/>
      <c r="E421" s="15"/>
      <c r="F421" s="15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5" x14ac:dyDescent="0.35">
      <c r="A422" s="14"/>
      <c r="B422" s="15"/>
      <c r="C422" s="16"/>
      <c r="D422" s="16"/>
      <c r="E422" s="15"/>
      <c r="F422" s="15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5" x14ac:dyDescent="0.35">
      <c r="A423" s="14"/>
      <c r="B423" s="15"/>
      <c r="C423" s="16"/>
      <c r="D423" s="16"/>
      <c r="E423" s="15"/>
      <c r="F423" s="15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5" x14ac:dyDescent="0.35">
      <c r="A424" s="14"/>
      <c r="B424" s="15"/>
      <c r="C424" s="16"/>
      <c r="D424" s="16"/>
      <c r="E424" s="15"/>
      <c r="F424" s="15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5" x14ac:dyDescent="0.35">
      <c r="A425" s="14"/>
      <c r="B425" s="15"/>
      <c r="C425" s="16"/>
      <c r="D425" s="16"/>
      <c r="E425" s="15"/>
      <c r="F425" s="15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5" x14ac:dyDescent="0.35">
      <c r="A426" s="14"/>
      <c r="B426" s="15"/>
      <c r="C426" s="16"/>
      <c r="D426" s="16"/>
      <c r="E426" s="15"/>
      <c r="F426" s="15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5" x14ac:dyDescent="0.35">
      <c r="A427" s="14"/>
      <c r="B427" s="15"/>
      <c r="C427" s="16"/>
      <c r="D427" s="16"/>
      <c r="E427" s="15"/>
      <c r="F427" s="15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5" x14ac:dyDescent="0.35">
      <c r="A428" s="14"/>
      <c r="B428" s="15"/>
      <c r="C428" s="16"/>
      <c r="D428" s="16"/>
      <c r="E428" s="15"/>
      <c r="F428" s="15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5" x14ac:dyDescent="0.35">
      <c r="A429" s="14"/>
      <c r="B429" s="15"/>
      <c r="C429" s="16"/>
      <c r="D429" s="16"/>
      <c r="E429" s="15"/>
      <c r="F429" s="15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5" x14ac:dyDescent="0.35">
      <c r="A430" s="14"/>
      <c r="B430" s="15"/>
      <c r="C430" s="16"/>
      <c r="D430" s="16"/>
      <c r="E430" s="15"/>
      <c r="F430" s="15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5" x14ac:dyDescent="0.35">
      <c r="A431" s="14"/>
      <c r="B431" s="15"/>
      <c r="C431" s="16"/>
      <c r="D431" s="16"/>
      <c r="E431" s="15"/>
      <c r="F431" s="15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5" x14ac:dyDescent="0.35">
      <c r="A432" s="14"/>
      <c r="B432" s="15"/>
      <c r="C432" s="16"/>
      <c r="D432" s="16"/>
      <c r="E432" s="15"/>
      <c r="F432" s="15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5" x14ac:dyDescent="0.35">
      <c r="A433" s="14"/>
      <c r="B433" s="15"/>
      <c r="C433" s="16"/>
      <c r="D433" s="16"/>
      <c r="E433" s="15"/>
      <c r="F433" s="15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5" x14ac:dyDescent="0.35">
      <c r="A434" s="14"/>
      <c r="B434" s="15"/>
      <c r="C434" s="16"/>
      <c r="D434" s="16"/>
      <c r="E434" s="15"/>
      <c r="F434" s="15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5" x14ac:dyDescent="0.35">
      <c r="A435" s="14"/>
      <c r="B435" s="15"/>
      <c r="C435" s="16"/>
      <c r="D435" s="16"/>
      <c r="E435" s="15"/>
      <c r="F435" s="15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5" x14ac:dyDescent="0.35">
      <c r="A436" s="14"/>
      <c r="B436" s="15"/>
      <c r="C436" s="16"/>
      <c r="D436" s="16"/>
      <c r="E436" s="15"/>
      <c r="F436" s="15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5" x14ac:dyDescent="0.35">
      <c r="A437" s="14"/>
      <c r="B437" s="15"/>
      <c r="C437" s="16"/>
      <c r="D437" s="16"/>
      <c r="E437" s="15"/>
      <c r="F437" s="15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5" x14ac:dyDescent="0.35">
      <c r="A438" s="14"/>
      <c r="B438" s="15"/>
      <c r="C438" s="16"/>
      <c r="D438" s="16"/>
      <c r="E438" s="15"/>
      <c r="F438" s="15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5" x14ac:dyDescent="0.35">
      <c r="A439" s="14"/>
      <c r="B439" s="15"/>
      <c r="C439" s="16"/>
      <c r="D439" s="16"/>
      <c r="E439" s="15"/>
      <c r="F439" s="15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5" x14ac:dyDescent="0.35">
      <c r="A440" s="14"/>
      <c r="B440" s="15"/>
      <c r="C440" s="16"/>
      <c r="D440" s="16"/>
      <c r="E440" s="15"/>
      <c r="F440" s="15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5" x14ac:dyDescent="0.35">
      <c r="A441" s="14"/>
      <c r="B441" s="15"/>
      <c r="C441" s="16"/>
      <c r="D441" s="16"/>
      <c r="E441" s="15"/>
      <c r="F441" s="15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5" x14ac:dyDescent="0.35">
      <c r="A442" s="14"/>
      <c r="B442" s="15"/>
      <c r="C442" s="16"/>
      <c r="D442" s="16"/>
      <c r="E442" s="15"/>
      <c r="F442" s="15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5" x14ac:dyDescent="0.35">
      <c r="A443" s="14"/>
      <c r="B443" s="15"/>
      <c r="C443" s="16"/>
      <c r="D443" s="16"/>
      <c r="E443" s="15"/>
      <c r="F443" s="15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5" x14ac:dyDescent="0.35">
      <c r="A444" s="14"/>
      <c r="B444" s="15"/>
      <c r="C444" s="16"/>
      <c r="D444" s="16"/>
      <c r="E444" s="15"/>
      <c r="F444" s="15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5" x14ac:dyDescent="0.35">
      <c r="A445" s="14"/>
      <c r="B445" s="15"/>
      <c r="C445" s="16"/>
      <c r="D445" s="16"/>
      <c r="E445" s="15"/>
      <c r="F445" s="15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5" x14ac:dyDescent="0.35">
      <c r="A446" s="14"/>
      <c r="B446" s="15"/>
      <c r="C446" s="16"/>
      <c r="D446" s="16"/>
      <c r="E446" s="15"/>
      <c r="F446" s="15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5" x14ac:dyDescent="0.35">
      <c r="A447" s="14"/>
      <c r="B447" s="15"/>
      <c r="C447" s="16"/>
      <c r="D447" s="16"/>
      <c r="E447" s="15"/>
      <c r="F447" s="15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5" x14ac:dyDescent="0.35">
      <c r="A448" s="14"/>
      <c r="B448" s="15"/>
      <c r="C448" s="16"/>
      <c r="D448" s="16"/>
      <c r="E448" s="15"/>
      <c r="F448" s="15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5" x14ac:dyDescent="0.35">
      <c r="A449" s="14"/>
      <c r="B449" s="15"/>
      <c r="C449" s="16"/>
      <c r="D449" s="16"/>
      <c r="E449" s="15"/>
      <c r="F449" s="15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5" x14ac:dyDescent="0.35">
      <c r="A450" s="14"/>
      <c r="B450" s="15"/>
      <c r="C450" s="16"/>
      <c r="D450" s="16"/>
      <c r="E450" s="15"/>
      <c r="F450" s="15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5" x14ac:dyDescent="0.35">
      <c r="A451" s="14"/>
      <c r="B451" s="15"/>
      <c r="C451" s="16"/>
      <c r="D451" s="16"/>
      <c r="E451" s="15"/>
      <c r="F451" s="15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5" x14ac:dyDescent="0.35">
      <c r="A452" s="14"/>
      <c r="B452" s="15"/>
      <c r="C452" s="16"/>
      <c r="D452" s="16"/>
      <c r="E452" s="15"/>
      <c r="F452" s="15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5" x14ac:dyDescent="0.35">
      <c r="A453" s="14"/>
      <c r="B453" s="15"/>
      <c r="C453" s="16"/>
      <c r="D453" s="16"/>
      <c r="E453" s="15"/>
      <c r="F453" s="15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5" x14ac:dyDescent="0.35">
      <c r="A454" s="14"/>
      <c r="B454" s="15"/>
      <c r="C454" s="16"/>
      <c r="D454" s="16"/>
      <c r="E454" s="15"/>
      <c r="F454" s="15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5" x14ac:dyDescent="0.35">
      <c r="A455" s="14"/>
      <c r="B455" s="15"/>
      <c r="C455" s="16"/>
      <c r="D455" s="16"/>
      <c r="E455" s="15"/>
      <c r="F455" s="15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5" x14ac:dyDescent="0.35">
      <c r="A456" s="14"/>
      <c r="B456" s="15"/>
      <c r="C456" s="16"/>
      <c r="D456" s="16"/>
      <c r="E456" s="15"/>
      <c r="F456" s="15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5" x14ac:dyDescent="0.35">
      <c r="A457" s="14"/>
      <c r="B457" s="15"/>
      <c r="C457" s="16"/>
      <c r="D457" s="16"/>
      <c r="E457" s="15"/>
      <c r="F457" s="15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5" x14ac:dyDescent="0.35">
      <c r="A458" s="14"/>
      <c r="B458" s="15"/>
      <c r="C458" s="16"/>
      <c r="D458" s="16"/>
      <c r="E458" s="15"/>
      <c r="F458" s="15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5" x14ac:dyDescent="0.35">
      <c r="A459" s="14"/>
      <c r="B459" s="15"/>
      <c r="C459" s="16"/>
      <c r="D459" s="16"/>
      <c r="E459" s="15"/>
      <c r="F459" s="15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5" x14ac:dyDescent="0.35">
      <c r="A460" s="14"/>
      <c r="B460" s="15"/>
      <c r="C460" s="16"/>
      <c r="D460" s="16"/>
      <c r="E460" s="15"/>
      <c r="F460" s="15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5" x14ac:dyDescent="0.35">
      <c r="A461" s="14"/>
      <c r="B461" s="15"/>
      <c r="C461" s="16"/>
      <c r="D461" s="16"/>
      <c r="E461" s="15"/>
      <c r="F461" s="15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5" x14ac:dyDescent="0.35">
      <c r="A462" s="14"/>
      <c r="B462" s="15"/>
      <c r="C462" s="16"/>
      <c r="D462" s="16"/>
      <c r="E462" s="15"/>
      <c r="F462" s="15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5" x14ac:dyDescent="0.35">
      <c r="A463" s="14"/>
      <c r="B463" s="15"/>
      <c r="C463" s="16"/>
      <c r="D463" s="16"/>
      <c r="E463" s="15"/>
      <c r="F463" s="15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5" x14ac:dyDescent="0.35">
      <c r="A464" s="14"/>
      <c r="B464" s="15"/>
      <c r="C464" s="16"/>
      <c r="D464" s="16"/>
      <c r="E464" s="15"/>
      <c r="F464" s="15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5" x14ac:dyDescent="0.35">
      <c r="A465" s="14"/>
      <c r="B465" s="15"/>
      <c r="C465" s="16"/>
      <c r="D465" s="16"/>
      <c r="E465" s="15"/>
      <c r="F465" s="15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5" x14ac:dyDescent="0.35">
      <c r="A466" s="14"/>
      <c r="B466" s="15"/>
      <c r="C466" s="16"/>
      <c r="D466" s="16"/>
      <c r="E466" s="15"/>
      <c r="F466" s="15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5" x14ac:dyDescent="0.35">
      <c r="A467" s="14"/>
      <c r="B467" s="15"/>
      <c r="C467" s="16"/>
      <c r="D467" s="16"/>
      <c r="E467" s="15"/>
      <c r="F467" s="15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5" x14ac:dyDescent="0.35">
      <c r="A468" s="14"/>
      <c r="B468" s="15"/>
      <c r="C468" s="16"/>
      <c r="D468" s="16"/>
      <c r="E468" s="15"/>
      <c r="F468" s="15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5" x14ac:dyDescent="0.35">
      <c r="A469" s="14"/>
      <c r="B469" s="15"/>
      <c r="C469" s="16"/>
      <c r="D469" s="16"/>
      <c r="E469" s="15"/>
      <c r="F469" s="15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5" x14ac:dyDescent="0.35">
      <c r="A470" s="14"/>
      <c r="B470" s="15"/>
      <c r="C470" s="16"/>
      <c r="D470" s="16"/>
      <c r="E470" s="15"/>
      <c r="F470" s="15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5" x14ac:dyDescent="0.35">
      <c r="A471" s="14"/>
      <c r="B471" s="15"/>
      <c r="C471" s="16"/>
      <c r="D471" s="16"/>
      <c r="E471" s="15"/>
      <c r="F471" s="15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5" x14ac:dyDescent="0.35">
      <c r="A472" s="14"/>
      <c r="B472" s="15"/>
      <c r="C472" s="16"/>
      <c r="D472" s="16"/>
      <c r="E472" s="15"/>
      <c r="F472" s="15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5" x14ac:dyDescent="0.35">
      <c r="A473" s="14"/>
      <c r="B473" s="15"/>
      <c r="C473" s="16"/>
      <c r="D473" s="16"/>
      <c r="E473" s="15"/>
      <c r="F473" s="15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5" x14ac:dyDescent="0.35">
      <c r="A474" s="14"/>
      <c r="B474" s="15"/>
      <c r="C474" s="16"/>
      <c r="D474" s="16"/>
      <c r="E474" s="15"/>
      <c r="F474" s="15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5" x14ac:dyDescent="0.35">
      <c r="A475" s="14"/>
      <c r="B475" s="15"/>
      <c r="C475" s="16"/>
      <c r="D475" s="16"/>
      <c r="E475" s="15"/>
      <c r="F475" s="15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5" x14ac:dyDescent="0.35">
      <c r="A476" s="14"/>
      <c r="B476" s="15"/>
      <c r="C476" s="16"/>
      <c r="D476" s="16"/>
      <c r="E476" s="15"/>
      <c r="F476" s="15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5" x14ac:dyDescent="0.35">
      <c r="A477" s="14"/>
      <c r="B477" s="15"/>
      <c r="C477" s="16"/>
      <c r="D477" s="16"/>
      <c r="E477" s="15"/>
      <c r="F477" s="15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5" x14ac:dyDescent="0.35">
      <c r="A478" s="14"/>
      <c r="B478" s="15"/>
      <c r="C478" s="16"/>
      <c r="D478" s="16"/>
      <c r="E478" s="15"/>
      <c r="F478" s="15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5" x14ac:dyDescent="0.35">
      <c r="A479" s="14"/>
      <c r="B479" s="15"/>
      <c r="C479" s="16"/>
      <c r="D479" s="16"/>
      <c r="E479" s="15"/>
      <c r="F479" s="15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5" x14ac:dyDescent="0.35">
      <c r="A480" s="14"/>
      <c r="B480" s="15"/>
      <c r="C480" s="16"/>
      <c r="D480" s="16"/>
      <c r="E480" s="15"/>
      <c r="F480" s="15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5" x14ac:dyDescent="0.35">
      <c r="A481" s="14"/>
      <c r="B481" s="15"/>
      <c r="C481" s="16"/>
      <c r="D481" s="16"/>
      <c r="E481" s="15"/>
      <c r="F481" s="15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5" x14ac:dyDescent="0.35">
      <c r="A482" s="14"/>
      <c r="B482" s="15"/>
      <c r="C482" s="16"/>
      <c r="D482" s="16"/>
      <c r="E482" s="15"/>
      <c r="F482" s="15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5" x14ac:dyDescent="0.35">
      <c r="A483" s="14"/>
      <c r="B483" s="15"/>
      <c r="C483" s="16"/>
      <c r="D483" s="16"/>
      <c r="E483" s="15"/>
      <c r="F483" s="15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5" x14ac:dyDescent="0.35">
      <c r="A484" s="14"/>
      <c r="B484" s="15"/>
      <c r="C484" s="16"/>
      <c r="D484" s="16"/>
      <c r="E484" s="15"/>
      <c r="F484" s="15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5" x14ac:dyDescent="0.35">
      <c r="A485" s="14"/>
      <c r="B485" s="15"/>
      <c r="C485" s="16"/>
      <c r="D485" s="16"/>
      <c r="E485" s="15"/>
      <c r="F485" s="15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5" x14ac:dyDescent="0.35">
      <c r="A486" s="14"/>
      <c r="B486" s="15"/>
      <c r="C486" s="16"/>
      <c r="D486" s="16"/>
      <c r="E486" s="15"/>
      <c r="F486" s="15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5" x14ac:dyDescent="0.35">
      <c r="A487" s="14"/>
      <c r="B487" s="15"/>
      <c r="C487" s="16"/>
      <c r="D487" s="16"/>
      <c r="E487" s="15"/>
      <c r="F487" s="15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5" x14ac:dyDescent="0.35">
      <c r="A488" s="14"/>
      <c r="B488" s="15"/>
      <c r="C488" s="16"/>
      <c r="D488" s="16"/>
      <c r="E488" s="15"/>
      <c r="F488" s="15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5" x14ac:dyDescent="0.35">
      <c r="A489" s="14"/>
      <c r="B489" s="15"/>
      <c r="C489" s="16"/>
      <c r="D489" s="16"/>
      <c r="E489" s="15"/>
      <c r="F489" s="15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5" x14ac:dyDescent="0.35">
      <c r="A490" s="14"/>
      <c r="B490" s="15"/>
      <c r="C490" s="16"/>
      <c r="D490" s="16"/>
      <c r="E490" s="15"/>
      <c r="F490" s="15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5" x14ac:dyDescent="0.35">
      <c r="A491" s="14"/>
      <c r="B491" s="15"/>
      <c r="C491" s="16"/>
      <c r="D491" s="16"/>
      <c r="E491" s="15"/>
      <c r="F491" s="15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5" x14ac:dyDescent="0.35">
      <c r="A492" s="14"/>
      <c r="B492" s="15"/>
      <c r="C492" s="16"/>
      <c r="D492" s="16"/>
      <c r="E492" s="15"/>
      <c r="F492" s="15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5" x14ac:dyDescent="0.35">
      <c r="A493" s="14"/>
      <c r="B493" s="15"/>
      <c r="C493" s="16"/>
      <c r="D493" s="16"/>
      <c r="E493" s="15"/>
      <c r="F493" s="15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5" x14ac:dyDescent="0.35">
      <c r="A494" s="14"/>
      <c r="B494" s="15"/>
      <c r="C494" s="16"/>
      <c r="D494" s="16"/>
      <c r="E494" s="15"/>
      <c r="F494" s="15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5" x14ac:dyDescent="0.35">
      <c r="A495" s="14"/>
      <c r="B495" s="15"/>
      <c r="C495" s="16"/>
      <c r="D495" s="16"/>
      <c r="E495" s="15"/>
      <c r="F495" s="15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5" x14ac:dyDescent="0.35">
      <c r="A496" s="14"/>
      <c r="B496" s="15"/>
      <c r="C496" s="16"/>
      <c r="D496" s="16"/>
      <c r="E496" s="15"/>
      <c r="F496" s="15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5" x14ac:dyDescent="0.35">
      <c r="A497" s="14"/>
      <c r="B497" s="15"/>
      <c r="C497" s="16"/>
      <c r="D497" s="16"/>
      <c r="E497" s="15"/>
      <c r="F497" s="15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5" x14ac:dyDescent="0.35">
      <c r="A498" s="14"/>
      <c r="B498" s="15"/>
      <c r="C498" s="16"/>
      <c r="D498" s="16"/>
      <c r="E498" s="15"/>
      <c r="F498" s="15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5" x14ac:dyDescent="0.35">
      <c r="A499" s="14"/>
      <c r="B499" s="15"/>
      <c r="C499" s="16"/>
      <c r="D499" s="16"/>
      <c r="E499" s="15"/>
      <c r="F499" s="15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5" x14ac:dyDescent="0.35">
      <c r="A500" s="14"/>
      <c r="B500" s="15"/>
      <c r="C500" s="16"/>
      <c r="D500" s="16"/>
      <c r="E500" s="15"/>
      <c r="F500" s="15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5" x14ac:dyDescent="0.35">
      <c r="A501" s="14"/>
      <c r="B501" s="15"/>
      <c r="C501" s="16"/>
      <c r="D501" s="16"/>
      <c r="E501" s="15"/>
      <c r="F501" s="15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5" x14ac:dyDescent="0.35">
      <c r="A502" s="14"/>
      <c r="B502" s="15"/>
      <c r="C502" s="16"/>
      <c r="D502" s="16"/>
      <c r="E502" s="15"/>
      <c r="F502" s="15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5" x14ac:dyDescent="0.35">
      <c r="A503" s="14"/>
      <c r="B503" s="15"/>
      <c r="C503" s="16"/>
      <c r="D503" s="16"/>
      <c r="E503" s="15"/>
      <c r="F503" s="15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5" x14ac:dyDescent="0.35">
      <c r="A504" s="14"/>
      <c r="B504" s="15"/>
      <c r="C504" s="16"/>
      <c r="D504" s="16"/>
      <c r="E504" s="15"/>
      <c r="F504" s="15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5" x14ac:dyDescent="0.35">
      <c r="A505" s="14"/>
      <c r="B505" s="15"/>
      <c r="C505" s="16"/>
      <c r="D505" s="16"/>
      <c r="E505" s="15"/>
      <c r="F505" s="15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5" x14ac:dyDescent="0.35">
      <c r="A506" s="14"/>
      <c r="B506" s="15"/>
      <c r="C506" s="16"/>
      <c r="D506" s="16"/>
      <c r="E506" s="15"/>
      <c r="F506" s="15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5" x14ac:dyDescent="0.35">
      <c r="A507" s="14"/>
      <c r="B507" s="15"/>
      <c r="C507" s="16"/>
      <c r="D507" s="16"/>
      <c r="E507" s="15"/>
      <c r="F507" s="15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5" x14ac:dyDescent="0.35">
      <c r="A508" s="14"/>
      <c r="B508" s="15"/>
      <c r="C508" s="16"/>
      <c r="D508" s="16"/>
      <c r="E508" s="15"/>
      <c r="F508" s="15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5" x14ac:dyDescent="0.35">
      <c r="A509" s="14"/>
      <c r="B509" s="15"/>
      <c r="C509" s="16"/>
      <c r="D509" s="16"/>
      <c r="E509" s="15"/>
      <c r="F509" s="15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5" x14ac:dyDescent="0.35">
      <c r="A510" s="14"/>
      <c r="B510" s="15"/>
      <c r="C510" s="16"/>
      <c r="D510" s="16"/>
      <c r="E510" s="15"/>
      <c r="F510" s="15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5" x14ac:dyDescent="0.35">
      <c r="A511" s="14"/>
      <c r="B511" s="15"/>
      <c r="C511" s="16"/>
      <c r="D511" s="16"/>
      <c r="E511" s="15"/>
      <c r="F511" s="15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5" x14ac:dyDescent="0.35">
      <c r="A512" s="14"/>
      <c r="B512" s="15"/>
      <c r="C512" s="16"/>
      <c r="D512" s="16"/>
      <c r="E512" s="15"/>
      <c r="F512" s="15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5" x14ac:dyDescent="0.35">
      <c r="A513" s="14"/>
      <c r="B513" s="15"/>
      <c r="C513" s="16"/>
      <c r="D513" s="16"/>
      <c r="E513" s="15"/>
      <c r="F513" s="15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5" x14ac:dyDescent="0.35">
      <c r="A514" s="14"/>
      <c r="B514" s="15"/>
      <c r="C514" s="16"/>
      <c r="D514" s="16"/>
      <c r="E514" s="15"/>
      <c r="F514" s="15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5" x14ac:dyDescent="0.35">
      <c r="A515" s="14"/>
      <c r="B515" s="15"/>
      <c r="C515" s="16"/>
      <c r="D515" s="16"/>
      <c r="E515" s="15"/>
      <c r="F515" s="15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5" x14ac:dyDescent="0.35">
      <c r="A516" s="14"/>
      <c r="B516" s="15"/>
      <c r="C516" s="16"/>
      <c r="D516" s="16"/>
      <c r="E516" s="15"/>
      <c r="F516" s="15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5" x14ac:dyDescent="0.35">
      <c r="A517" s="14"/>
      <c r="B517" s="15"/>
      <c r="C517" s="16"/>
      <c r="D517" s="16"/>
      <c r="E517" s="15"/>
      <c r="F517" s="15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5" x14ac:dyDescent="0.35">
      <c r="A518" s="14"/>
      <c r="B518" s="15"/>
      <c r="C518" s="16"/>
      <c r="D518" s="16"/>
      <c r="E518" s="15"/>
      <c r="F518" s="15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5" x14ac:dyDescent="0.35">
      <c r="A519" s="14"/>
      <c r="B519" s="15"/>
      <c r="C519" s="16"/>
      <c r="D519" s="16"/>
      <c r="E519" s="15"/>
      <c r="F519" s="15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5" x14ac:dyDescent="0.35">
      <c r="A520" s="14"/>
      <c r="B520" s="15"/>
      <c r="C520" s="16"/>
      <c r="D520" s="16"/>
      <c r="E520" s="15"/>
      <c r="F520" s="15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5" x14ac:dyDescent="0.35">
      <c r="A521" s="14"/>
      <c r="B521" s="15"/>
      <c r="C521" s="16"/>
      <c r="D521" s="16"/>
      <c r="E521" s="15"/>
      <c r="F521" s="15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5" x14ac:dyDescent="0.35">
      <c r="A522" s="14"/>
      <c r="B522" s="15"/>
      <c r="C522" s="16"/>
      <c r="D522" s="16"/>
      <c r="E522" s="15"/>
      <c r="F522" s="15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5" x14ac:dyDescent="0.35">
      <c r="A523" s="14"/>
      <c r="B523" s="15"/>
      <c r="C523" s="16"/>
      <c r="D523" s="16"/>
      <c r="E523" s="15"/>
      <c r="F523" s="15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5" x14ac:dyDescent="0.35">
      <c r="A524" s="14"/>
      <c r="B524" s="15"/>
      <c r="C524" s="16"/>
      <c r="D524" s="16"/>
      <c r="E524" s="15"/>
      <c r="F524" s="15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5" x14ac:dyDescent="0.35">
      <c r="A525" s="14"/>
      <c r="B525" s="15"/>
      <c r="C525" s="16"/>
      <c r="D525" s="16"/>
      <c r="E525" s="15"/>
      <c r="F525" s="15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5" x14ac:dyDescent="0.35">
      <c r="A526" s="14"/>
      <c r="B526" s="15"/>
      <c r="C526" s="16"/>
      <c r="D526" s="16"/>
      <c r="E526" s="15"/>
      <c r="F526" s="15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5" x14ac:dyDescent="0.35">
      <c r="A527" s="14"/>
      <c r="B527" s="15"/>
      <c r="C527" s="16"/>
      <c r="D527" s="16"/>
      <c r="E527" s="15"/>
      <c r="F527" s="15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5" x14ac:dyDescent="0.35">
      <c r="A528" s="14"/>
      <c r="B528" s="15"/>
      <c r="C528" s="16"/>
      <c r="D528" s="16"/>
      <c r="E528" s="15"/>
      <c r="F528" s="15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</sheetData>
  <hyperlinks>
    <hyperlink ref="E13" r:id="rId1" xr:uid="{00000000-0004-0000-0000-000000000000}"/>
  </hyperlinks>
  <pageMargins left="0.7" right="0.7" top="0.75" bottom="0.75" header="0" footer="0"/>
  <pageSetup orientation="landscape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0"/>
  <sheetViews>
    <sheetView tabSelected="1" topLeftCell="B4" zoomScale="120" zoomScaleNormal="120" workbookViewId="0">
      <selection activeCell="I27" sqref="I27"/>
    </sheetView>
  </sheetViews>
  <sheetFormatPr defaultColWidth="11.1640625" defaultRowHeight="15" customHeight="1" x14ac:dyDescent="0.35"/>
  <cols>
    <col min="1" max="1" width="22.83203125" customWidth="1"/>
    <col min="2" max="2" width="16.58203125" customWidth="1"/>
    <col min="3" max="3" width="27.5" bestFit="1" customWidth="1"/>
    <col min="4" max="4" width="10.1640625" customWidth="1"/>
    <col min="5" max="5" width="8.4140625" customWidth="1"/>
    <col min="6" max="6" width="9.08203125" bestFit="1" customWidth="1"/>
    <col min="7" max="7" width="5.4140625" customWidth="1"/>
    <col min="8" max="8" width="11.08203125" bestFit="1" customWidth="1"/>
    <col min="9" max="9" width="12.1640625" customWidth="1"/>
    <col min="10" max="10" width="11.75" customWidth="1"/>
    <col min="11" max="25" width="8.58203125" customWidth="1"/>
  </cols>
  <sheetData>
    <row r="1" spans="1:10" ht="15.5" x14ac:dyDescent="0.35">
      <c r="A1" s="1" t="s">
        <v>0</v>
      </c>
      <c r="B1" s="2" t="s">
        <v>382</v>
      </c>
    </row>
    <row r="2" spans="1:10" ht="15.5" x14ac:dyDescent="0.35">
      <c r="A2" s="1" t="s">
        <v>2</v>
      </c>
      <c r="B2" s="2" t="s">
        <v>3</v>
      </c>
    </row>
    <row r="3" spans="1:10" ht="15.5" x14ac:dyDescent="0.35">
      <c r="A3" s="1" t="s">
        <v>4</v>
      </c>
      <c r="B3" s="2" t="s">
        <v>370</v>
      </c>
    </row>
    <row r="4" spans="1:10" ht="15.5" x14ac:dyDescent="0.35"/>
    <row r="5" spans="1:10" ht="15.5" x14ac:dyDescent="0.35">
      <c r="A5" s="145" t="s">
        <v>6</v>
      </c>
      <c r="B5" s="146"/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525</v>
      </c>
      <c r="I5" s="79" t="s">
        <v>524</v>
      </c>
      <c r="J5" s="79" t="s">
        <v>526</v>
      </c>
    </row>
    <row r="6" spans="1:10" ht="15.5" x14ac:dyDescent="0.35">
      <c r="A6" s="147" t="s">
        <v>13</v>
      </c>
      <c r="B6" s="157" t="s">
        <v>14</v>
      </c>
      <c r="C6" s="3" t="s">
        <v>359</v>
      </c>
      <c r="D6" s="3" t="s">
        <v>16</v>
      </c>
      <c r="E6" s="3">
        <v>2.5</v>
      </c>
      <c r="F6" s="19">
        <f>' Item List 2024'!D2</f>
        <v>600</v>
      </c>
      <c r="G6" s="3">
        <v>1</v>
      </c>
      <c r="H6" s="19">
        <f>E6*F6*G6</f>
        <v>1500</v>
      </c>
    </row>
    <row r="7" spans="1:10" ht="15.5" x14ac:dyDescent="0.35">
      <c r="A7" s="148"/>
      <c r="B7" s="158"/>
      <c r="C7" s="3" t="s">
        <v>452</v>
      </c>
      <c r="D7" s="3" t="s">
        <v>16</v>
      </c>
      <c r="E7" s="3">
        <v>1.5</v>
      </c>
      <c r="F7" s="19">
        <f>' Item List 2024'!D2</f>
        <v>600</v>
      </c>
      <c r="G7" s="3">
        <v>1</v>
      </c>
      <c r="H7" s="19">
        <f t="shared" ref="H7:H33" si="0">E7*F7*G7</f>
        <v>900</v>
      </c>
    </row>
    <row r="8" spans="1:10" ht="15.5" x14ac:dyDescent="0.35">
      <c r="A8" s="148"/>
      <c r="B8" s="158"/>
      <c r="C8" s="3" t="s">
        <v>63</v>
      </c>
      <c r="D8" s="3" t="s">
        <v>16</v>
      </c>
      <c r="E8" s="3">
        <v>1.5</v>
      </c>
      <c r="F8" s="19">
        <f>' Item List 2024'!D4</f>
        <v>600</v>
      </c>
      <c r="G8" s="3">
        <v>1</v>
      </c>
      <c r="H8" s="19">
        <f t="shared" si="0"/>
        <v>900</v>
      </c>
    </row>
    <row r="9" spans="1:10" ht="15.5" x14ac:dyDescent="0.35">
      <c r="A9" s="149"/>
      <c r="B9" s="158"/>
      <c r="C9" s="4" t="s">
        <v>190</v>
      </c>
      <c r="D9" s="4" t="s">
        <v>39</v>
      </c>
      <c r="E9" s="3">
        <v>2</v>
      </c>
      <c r="F9" s="19">
        <f>' Item List 2024'!D149</f>
        <v>595</v>
      </c>
      <c r="G9" s="3">
        <v>1</v>
      </c>
      <c r="H9" s="81">
        <f t="shared" ref="H9:H14" si="1">E9*F9*G9</f>
        <v>1190</v>
      </c>
    </row>
    <row r="10" spans="1:10" ht="15.5" x14ac:dyDescent="0.35">
      <c r="A10" s="149"/>
      <c r="B10" s="159"/>
      <c r="C10" s="83" t="s">
        <v>463</v>
      </c>
      <c r="D10" s="4" t="s">
        <v>39</v>
      </c>
      <c r="E10" s="3">
        <v>20</v>
      </c>
      <c r="F10" s="19">
        <f>' Item List 2024'!D151</f>
        <v>95</v>
      </c>
      <c r="G10" s="3">
        <v>1</v>
      </c>
      <c r="H10" s="81">
        <f t="shared" si="1"/>
        <v>1900</v>
      </c>
    </row>
    <row r="11" spans="1:10" ht="15.5" x14ac:dyDescent="0.35">
      <c r="A11" s="149"/>
      <c r="B11" s="157" t="s">
        <v>20</v>
      </c>
      <c r="C11" s="83" t="s">
        <v>464</v>
      </c>
      <c r="D11" s="83" t="s">
        <v>466</v>
      </c>
      <c r="E11" s="3">
        <v>140</v>
      </c>
      <c r="F11" s="19">
        <f>' Item List 2024'!D172</f>
        <v>20</v>
      </c>
      <c r="G11" s="3">
        <v>1</v>
      </c>
      <c r="H11" s="81">
        <f t="shared" si="1"/>
        <v>2800</v>
      </c>
    </row>
    <row r="12" spans="1:10" ht="15.5" x14ac:dyDescent="0.35">
      <c r="A12" s="150"/>
      <c r="B12" s="159"/>
      <c r="C12" s="3" t="s">
        <v>360</v>
      </c>
      <c r="D12" s="3" t="s">
        <v>18</v>
      </c>
      <c r="E12" s="3">
        <v>10</v>
      </c>
      <c r="F12" s="19">
        <f>' Item List 2024'!D11</f>
        <v>85</v>
      </c>
      <c r="G12" s="3">
        <v>1</v>
      </c>
      <c r="H12" s="19">
        <f t="shared" si="1"/>
        <v>850</v>
      </c>
    </row>
    <row r="13" spans="1:10" ht="15.5" x14ac:dyDescent="0.35">
      <c r="A13" s="100" t="s">
        <v>28</v>
      </c>
      <c r="B13" s="100"/>
      <c r="C13" s="3" t="s">
        <v>19</v>
      </c>
      <c r="D13" s="3" t="s">
        <v>18</v>
      </c>
      <c r="E13" s="3">
        <v>5</v>
      </c>
      <c r="F13" s="19">
        <f>' Item List 2024'!D11</f>
        <v>85</v>
      </c>
      <c r="G13" s="3">
        <v>1</v>
      </c>
      <c r="H13" s="81">
        <f t="shared" si="1"/>
        <v>425</v>
      </c>
    </row>
    <row r="14" spans="1:10" ht="15.5" x14ac:dyDescent="0.35">
      <c r="A14" s="103"/>
      <c r="B14" s="103"/>
      <c r="C14" s="3" t="s">
        <v>21</v>
      </c>
      <c r="D14" s="3" t="s">
        <v>22</v>
      </c>
      <c r="E14" s="3">
        <v>238</v>
      </c>
      <c r="F14" s="19">
        <f>' Item List 2024'!D325</f>
        <v>200</v>
      </c>
      <c r="G14" s="3">
        <v>1</v>
      </c>
      <c r="H14" s="19">
        <f t="shared" si="1"/>
        <v>47600</v>
      </c>
    </row>
    <row r="15" spans="1:10" ht="15.5" x14ac:dyDescent="0.35">
      <c r="A15" s="103"/>
      <c r="B15" s="103"/>
      <c r="C15" s="4" t="s">
        <v>23</v>
      </c>
      <c r="D15" s="4" t="s">
        <v>22</v>
      </c>
      <c r="E15" s="3">
        <v>14</v>
      </c>
      <c r="F15" s="19">
        <f>' Item List 2024'!D325</f>
        <v>200</v>
      </c>
      <c r="G15" s="3">
        <v>1</v>
      </c>
      <c r="H15" s="19">
        <f t="shared" si="0"/>
        <v>2800</v>
      </c>
    </row>
    <row r="16" spans="1:10" ht="15.5" x14ac:dyDescent="0.35">
      <c r="A16" s="103"/>
      <c r="B16" s="103"/>
      <c r="C16" s="4" t="s">
        <v>30</v>
      </c>
      <c r="D16" s="4" t="s">
        <v>18</v>
      </c>
      <c r="E16" s="3">
        <v>4</v>
      </c>
      <c r="F16" s="19">
        <f>' Item List 2024'!D11</f>
        <v>85</v>
      </c>
      <c r="G16" s="3">
        <v>4</v>
      </c>
      <c r="H16" s="81">
        <f t="shared" si="0"/>
        <v>1360</v>
      </c>
      <c r="I16" s="82">
        <f>H16</f>
        <v>1360</v>
      </c>
      <c r="J16" s="82">
        <f>I16</f>
        <v>1360</v>
      </c>
    </row>
    <row r="17" spans="1:10" ht="15.5" x14ac:dyDescent="0.35">
      <c r="A17" s="103"/>
      <c r="B17" s="103"/>
      <c r="C17" s="4" t="s">
        <v>32</v>
      </c>
      <c r="D17" s="4" t="s">
        <v>18</v>
      </c>
      <c r="E17" s="3">
        <v>36</v>
      </c>
      <c r="F17" s="19">
        <f>' Item List 2024'!D11</f>
        <v>85</v>
      </c>
      <c r="G17" s="3">
        <v>1</v>
      </c>
      <c r="H17" s="81">
        <f>E17*F17*G17</f>
        <v>3060</v>
      </c>
      <c r="I17" s="82">
        <f t="shared" ref="I17:I28" si="2">H17</f>
        <v>3060</v>
      </c>
      <c r="J17" s="82">
        <f t="shared" ref="J17:J20" si="3">I17</f>
        <v>3060</v>
      </c>
    </row>
    <row r="18" spans="1:10" ht="15.5" x14ac:dyDescent="0.35">
      <c r="A18" s="101"/>
      <c r="B18" s="101"/>
      <c r="C18" s="4" t="s">
        <v>34</v>
      </c>
      <c r="D18" s="4" t="s">
        <v>18</v>
      </c>
      <c r="E18" s="3">
        <v>36</v>
      </c>
      <c r="F18" s="19">
        <f>' Item List 2024'!D11</f>
        <v>85</v>
      </c>
      <c r="G18" s="3">
        <v>1</v>
      </c>
      <c r="H18" s="81">
        <f>E18*F18*G18</f>
        <v>3060</v>
      </c>
      <c r="I18" s="82">
        <f t="shared" si="2"/>
        <v>3060</v>
      </c>
      <c r="J18" s="82">
        <f t="shared" si="3"/>
        <v>3060</v>
      </c>
    </row>
    <row r="19" spans="1:10" ht="15.5" x14ac:dyDescent="0.35">
      <c r="A19" s="101"/>
      <c r="B19" s="101"/>
      <c r="C19" s="83" t="s">
        <v>460</v>
      </c>
      <c r="D19" s="4" t="s">
        <v>18</v>
      </c>
      <c r="E19" s="3">
        <v>2</v>
      </c>
      <c r="F19" s="19">
        <f>' Item List 2024'!D11</f>
        <v>85</v>
      </c>
      <c r="G19" s="3">
        <v>6</v>
      </c>
      <c r="H19" s="81">
        <f>E19*F19*G19</f>
        <v>1020</v>
      </c>
      <c r="I19" s="82">
        <f t="shared" si="2"/>
        <v>1020</v>
      </c>
      <c r="J19" s="82">
        <f t="shared" si="3"/>
        <v>1020</v>
      </c>
    </row>
    <row r="20" spans="1:10" ht="15.5" x14ac:dyDescent="0.35">
      <c r="A20" s="101"/>
      <c r="B20" s="147" t="s">
        <v>20</v>
      </c>
      <c r="C20" s="4" t="s">
        <v>35</v>
      </c>
      <c r="D20" s="4" t="s">
        <v>18</v>
      </c>
      <c r="E20" s="3">
        <v>3</v>
      </c>
      <c r="F20" s="19">
        <f>' Item List 2024'!D11</f>
        <v>85</v>
      </c>
      <c r="G20" s="3">
        <v>3</v>
      </c>
      <c r="H20" s="81">
        <f>E20*F20*G20</f>
        <v>765</v>
      </c>
      <c r="I20" s="82">
        <f t="shared" si="2"/>
        <v>765</v>
      </c>
      <c r="J20" s="82">
        <f t="shared" si="3"/>
        <v>765</v>
      </c>
    </row>
    <row r="21" spans="1:10" ht="15.5" x14ac:dyDescent="0.35">
      <c r="A21" s="104"/>
      <c r="B21" s="148"/>
      <c r="C21" s="4" t="s">
        <v>31</v>
      </c>
      <c r="D21" s="4" t="s">
        <v>18</v>
      </c>
      <c r="E21" s="3">
        <v>30</v>
      </c>
      <c r="F21" s="19">
        <f>' Item List 2024'!D11</f>
        <v>85</v>
      </c>
      <c r="G21" s="3">
        <v>0</v>
      </c>
      <c r="H21" s="81">
        <f>E21*F21*G21</f>
        <v>0</v>
      </c>
      <c r="I21" s="82">
        <f t="shared" si="2"/>
        <v>0</v>
      </c>
      <c r="J21" s="108">
        <f>E21*F21*1</f>
        <v>2550</v>
      </c>
    </row>
    <row r="22" spans="1:10" ht="15.5" x14ac:dyDescent="0.35">
      <c r="A22" s="104"/>
      <c r="B22" s="148"/>
      <c r="C22" s="83" t="s">
        <v>457</v>
      </c>
      <c r="D22" s="4" t="s">
        <v>18</v>
      </c>
      <c r="E22" s="3">
        <v>20</v>
      </c>
      <c r="F22" s="19">
        <f>' Item List 2024'!D11</f>
        <v>85</v>
      </c>
      <c r="G22" s="3">
        <v>0</v>
      </c>
      <c r="H22" s="81">
        <f t="shared" si="0"/>
        <v>0</v>
      </c>
      <c r="I22" s="82">
        <f t="shared" si="2"/>
        <v>0</v>
      </c>
      <c r="J22" s="108">
        <f>E22*F22</f>
        <v>1700</v>
      </c>
    </row>
    <row r="23" spans="1:10" ht="15.5" x14ac:dyDescent="0.35">
      <c r="A23" s="101"/>
      <c r="B23" s="149"/>
      <c r="C23" s="83" t="s">
        <v>473</v>
      </c>
      <c r="D23" s="4" t="s">
        <v>39</v>
      </c>
      <c r="E23" s="3">
        <v>2</v>
      </c>
      <c r="F23" s="19">
        <f>' Item List 2024'!D141</f>
        <v>600</v>
      </c>
      <c r="G23" s="3">
        <v>1</v>
      </c>
      <c r="H23" s="81">
        <f t="shared" si="0"/>
        <v>1200</v>
      </c>
      <c r="I23" s="82">
        <f t="shared" si="2"/>
        <v>1200</v>
      </c>
      <c r="J23" s="82">
        <f>I23</f>
        <v>1200</v>
      </c>
    </row>
    <row r="24" spans="1:10" ht="15.5" x14ac:dyDescent="0.35">
      <c r="A24" s="104"/>
      <c r="B24" s="151"/>
      <c r="C24" s="83" t="s">
        <v>462</v>
      </c>
      <c r="D24" s="83" t="s">
        <v>201</v>
      </c>
      <c r="E24" s="3">
        <v>3</v>
      </c>
      <c r="F24" s="19">
        <f>' Item List 2024'!D154</f>
        <v>650</v>
      </c>
      <c r="G24" s="3">
        <v>1</v>
      </c>
      <c r="H24" s="81">
        <f t="shared" si="0"/>
        <v>1950</v>
      </c>
      <c r="I24" s="82">
        <f t="shared" si="2"/>
        <v>1950</v>
      </c>
      <c r="J24" s="82">
        <f>I24</f>
        <v>1950</v>
      </c>
    </row>
    <row r="25" spans="1:10" ht="15.5" x14ac:dyDescent="0.35">
      <c r="A25" s="101"/>
      <c r="B25" s="149"/>
      <c r="C25" s="4" t="s">
        <v>380</v>
      </c>
      <c r="D25" s="4" t="s">
        <v>123</v>
      </c>
      <c r="E25" s="3">
        <v>1</v>
      </c>
      <c r="F25" s="19">
        <f>' Item List 2024'!D181</f>
        <v>470</v>
      </c>
      <c r="G25" s="3">
        <v>1</v>
      </c>
      <c r="H25" s="81">
        <f t="shared" si="0"/>
        <v>470</v>
      </c>
      <c r="I25" s="82">
        <f t="shared" si="2"/>
        <v>470</v>
      </c>
      <c r="J25" s="81">
        <f>I25</f>
        <v>470</v>
      </c>
    </row>
    <row r="26" spans="1:10" ht="15.5" x14ac:dyDescent="0.35">
      <c r="A26" s="101"/>
      <c r="B26" s="149"/>
      <c r="C26" s="4" t="s">
        <v>381</v>
      </c>
      <c r="D26" s="4" t="s">
        <v>123</v>
      </c>
      <c r="E26" s="3">
        <v>1</v>
      </c>
      <c r="F26" s="19">
        <f>' Item List 2024'!D184</f>
        <v>340</v>
      </c>
      <c r="G26" s="3">
        <v>1</v>
      </c>
      <c r="H26" s="81">
        <f t="shared" si="0"/>
        <v>340</v>
      </c>
      <c r="I26" s="82">
        <f t="shared" si="2"/>
        <v>340</v>
      </c>
      <c r="J26" s="82">
        <f>I26</f>
        <v>340</v>
      </c>
    </row>
    <row r="27" spans="1:10" ht="15.5" x14ac:dyDescent="0.35">
      <c r="A27" s="104"/>
      <c r="B27" s="151"/>
      <c r="C27" s="83" t="s">
        <v>446</v>
      </c>
      <c r="D27" s="83" t="s">
        <v>201</v>
      </c>
      <c r="E27" s="3">
        <v>2</v>
      </c>
      <c r="F27" s="19">
        <f>' Item List 2024'!D247</f>
        <v>600</v>
      </c>
      <c r="G27" s="3">
        <v>1</v>
      </c>
      <c r="H27" s="81">
        <f t="shared" si="0"/>
        <v>1200</v>
      </c>
      <c r="I27" s="82">
        <f t="shared" si="2"/>
        <v>1200</v>
      </c>
      <c r="J27" s="82">
        <f>I27</f>
        <v>1200</v>
      </c>
    </row>
    <row r="28" spans="1:10" ht="15.5" x14ac:dyDescent="0.35">
      <c r="A28" s="104"/>
      <c r="B28" s="151"/>
      <c r="C28" s="83" t="s">
        <v>483</v>
      </c>
      <c r="D28" s="83" t="s">
        <v>200</v>
      </c>
      <c r="E28" s="3">
        <v>1</v>
      </c>
      <c r="F28" s="19">
        <f>' Item List 2024'!D203</f>
        <v>744</v>
      </c>
      <c r="G28" s="3">
        <v>0</v>
      </c>
      <c r="H28" s="81">
        <f t="shared" si="0"/>
        <v>0</v>
      </c>
      <c r="I28" s="82">
        <f t="shared" si="2"/>
        <v>0</v>
      </c>
      <c r="J28" s="108">
        <f>E28*F28</f>
        <v>744</v>
      </c>
    </row>
    <row r="29" spans="1:10" ht="15.5" x14ac:dyDescent="0.35">
      <c r="A29" s="104"/>
      <c r="B29" s="151"/>
      <c r="C29" s="83" t="s">
        <v>423</v>
      </c>
      <c r="D29" s="83" t="s">
        <v>200</v>
      </c>
      <c r="E29" s="3">
        <v>1</v>
      </c>
      <c r="F29" s="19">
        <f>' Item List 2024'!D190</f>
        <v>716</v>
      </c>
      <c r="G29" s="3">
        <v>0</v>
      </c>
      <c r="H29" s="81">
        <f t="shared" si="0"/>
        <v>0</v>
      </c>
      <c r="I29" s="82">
        <f t="shared" ref="I29" si="4">H29</f>
        <v>0</v>
      </c>
      <c r="J29" s="108">
        <f t="shared" ref="J29" si="5">E29*F29</f>
        <v>716</v>
      </c>
    </row>
    <row r="30" spans="1:10" ht="15.5" x14ac:dyDescent="0.35">
      <c r="A30" s="104"/>
      <c r="B30" s="151"/>
      <c r="C30" s="83" t="s">
        <v>516</v>
      </c>
      <c r="D30" s="83" t="s">
        <v>514</v>
      </c>
      <c r="E30" s="3">
        <v>2000</v>
      </c>
      <c r="F30" s="19">
        <f>' Item List 2024'!D8</f>
        <v>2.8</v>
      </c>
      <c r="G30" s="3">
        <v>1</v>
      </c>
      <c r="H30" s="81">
        <f t="shared" si="0"/>
        <v>5600</v>
      </c>
      <c r="I30" s="82">
        <f>H30</f>
        <v>5600</v>
      </c>
      <c r="J30" s="82">
        <f>I30</f>
        <v>5600</v>
      </c>
    </row>
    <row r="31" spans="1:10" ht="15.5" x14ac:dyDescent="0.35">
      <c r="A31" s="104"/>
      <c r="B31" s="151"/>
      <c r="C31" s="83" t="s">
        <v>520</v>
      </c>
      <c r="D31" s="83"/>
      <c r="E31" s="3">
        <v>1</v>
      </c>
      <c r="F31" s="19">
        <f>' Item List 2024'!D7</f>
        <v>1000</v>
      </c>
      <c r="G31" s="3">
        <v>1</v>
      </c>
      <c r="H31" s="81">
        <f t="shared" si="0"/>
        <v>1000</v>
      </c>
      <c r="I31" s="82">
        <f>H31</f>
        <v>1000</v>
      </c>
      <c r="J31" s="82">
        <f>I31</f>
        <v>1000</v>
      </c>
    </row>
    <row r="32" spans="1:10" ht="15.5" x14ac:dyDescent="0.35">
      <c r="A32" s="101"/>
      <c r="B32" s="150"/>
      <c r="C32" s="4" t="s">
        <v>256</v>
      </c>
      <c r="D32" s="4" t="s">
        <v>372</v>
      </c>
      <c r="E32" s="3">
        <v>4</v>
      </c>
      <c r="F32" s="19">
        <f>' Item List 2024'!D229</f>
        <v>180</v>
      </c>
      <c r="G32" s="3">
        <v>0</v>
      </c>
      <c r="H32" s="81">
        <f t="shared" si="0"/>
        <v>0</v>
      </c>
      <c r="I32" s="82">
        <f>H32</f>
        <v>0</v>
      </c>
      <c r="J32" s="82">
        <f>E32*F32</f>
        <v>720</v>
      </c>
    </row>
    <row r="33" spans="1:10" ht="15.5" x14ac:dyDescent="0.35">
      <c r="A33" s="102"/>
      <c r="B33" s="3" t="s">
        <v>367</v>
      </c>
      <c r="C33" s="4" t="s">
        <v>46</v>
      </c>
      <c r="D33" s="4" t="s">
        <v>368</v>
      </c>
      <c r="E33" s="3">
        <v>12</v>
      </c>
      <c r="F33" s="19">
        <f>' Item List 2024'!D10</f>
        <v>550</v>
      </c>
      <c r="G33" s="3">
        <v>0</v>
      </c>
      <c r="H33" s="81">
        <f t="shared" si="0"/>
        <v>0</v>
      </c>
      <c r="I33" s="82">
        <f>H33</f>
        <v>0</v>
      </c>
      <c r="J33" s="108">
        <f>E33*F33</f>
        <v>6600</v>
      </c>
    </row>
    <row r="34" spans="1:10" ht="15.5" x14ac:dyDescent="0.35">
      <c r="A34" s="3"/>
      <c r="B34" s="1" t="s">
        <v>12</v>
      </c>
      <c r="C34" s="1"/>
      <c r="D34" s="1"/>
      <c r="E34" s="1"/>
      <c r="F34" s="1"/>
      <c r="G34" s="1"/>
      <c r="H34" s="88">
        <f>SUM(H6:H33)</f>
        <v>81890</v>
      </c>
      <c r="I34" s="88">
        <f t="shared" ref="I34:J34" si="6">SUM(I6:I33)</f>
        <v>21025</v>
      </c>
      <c r="J34" s="88">
        <f t="shared" si="6"/>
        <v>34055</v>
      </c>
    </row>
    <row r="35" spans="1:10" ht="15" customHeight="1" thickBot="1" x14ac:dyDescent="0.4"/>
    <row r="36" spans="1:10" ht="16" thickBot="1" x14ac:dyDescent="0.4">
      <c r="A36" s="152" t="s">
        <v>48</v>
      </c>
      <c r="B36" s="153"/>
      <c r="C36" s="7" t="s">
        <v>8</v>
      </c>
      <c r="E36" s="156" t="s">
        <v>373</v>
      </c>
      <c r="F36" s="155"/>
      <c r="G36" s="155"/>
      <c r="H36" s="155"/>
      <c r="I36" s="93">
        <f>B40</f>
        <v>119000</v>
      </c>
    </row>
    <row r="37" spans="1:10" ht="16" thickBot="1" x14ac:dyDescent="0.4">
      <c r="A37" s="8" t="s">
        <v>50</v>
      </c>
      <c r="B37" s="9">
        <v>20</v>
      </c>
      <c r="C37" s="89" t="s">
        <v>469</v>
      </c>
      <c r="E37" s="156" t="s">
        <v>374</v>
      </c>
      <c r="F37" s="155"/>
      <c r="G37" s="155"/>
      <c r="H37" s="155"/>
      <c r="I37" s="94">
        <f>H34+I34+J34</f>
        <v>136970</v>
      </c>
    </row>
    <row r="38" spans="1:10" ht="16" thickBot="1" x14ac:dyDescent="0.4">
      <c r="A38" s="3" t="s">
        <v>53</v>
      </c>
      <c r="B38" s="3">
        <v>7000</v>
      </c>
      <c r="C38" s="90" t="s">
        <v>54</v>
      </c>
      <c r="E38" s="156" t="s">
        <v>375</v>
      </c>
      <c r="F38" s="155"/>
      <c r="G38" s="155"/>
      <c r="H38" s="155"/>
      <c r="I38" s="106">
        <f>I36-I37</f>
        <v>-17970</v>
      </c>
    </row>
    <row r="39" spans="1:10" ht="16" thickBot="1" x14ac:dyDescent="0.4">
      <c r="A39" s="3" t="s">
        <v>56</v>
      </c>
      <c r="B39" s="81">
        <f>B38*0.85</f>
        <v>5950</v>
      </c>
      <c r="C39" s="90" t="s">
        <v>54</v>
      </c>
      <c r="E39" s="156" t="s">
        <v>376</v>
      </c>
      <c r="F39" s="155"/>
      <c r="G39" s="155"/>
      <c r="H39" s="155"/>
      <c r="I39" s="93">
        <f>B37*B39</f>
        <v>119000</v>
      </c>
    </row>
    <row r="40" spans="1:10" ht="16" thickBot="1" x14ac:dyDescent="0.4">
      <c r="A40" s="91" t="s">
        <v>470</v>
      </c>
      <c r="B40" s="95">
        <f>B37*B39</f>
        <v>119000</v>
      </c>
      <c r="C40" s="92" t="s">
        <v>469</v>
      </c>
      <c r="E40" s="156" t="s">
        <v>377</v>
      </c>
      <c r="F40" s="155"/>
      <c r="G40" s="155"/>
      <c r="H40" s="155"/>
      <c r="I40" s="94">
        <f>J34</f>
        <v>34055</v>
      </c>
    </row>
    <row r="41" spans="1:10" ht="16" thickBot="1" x14ac:dyDescent="0.4">
      <c r="E41" s="156" t="s">
        <v>378</v>
      </c>
      <c r="F41" s="155"/>
      <c r="G41" s="155"/>
      <c r="H41" s="155"/>
      <c r="I41" s="106">
        <f>I39-I40</f>
        <v>84945</v>
      </c>
    </row>
    <row r="42" spans="1:10" ht="15" customHeight="1" x14ac:dyDescent="0.35">
      <c r="I42" s="80"/>
    </row>
    <row r="43" spans="1:10" ht="15" customHeight="1" x14ac:dyDescent="0.35">
      <c r="A43" s="79" t="s">
        <v>453</v>
      </c>
    </row>
    <row r="44" spans="1:10" ht="15" customHeight="1" x14ac:dyDescent="0.35">
      <c r="A44" s="80" t="s">
        <v>474</v>
      </c>
    </row>
    <row r="45" spans="1:10" ht="15" customHeight="1" x14ac:dyDescent="0.35">
      <c r="A45" s="80" t="s">
        <v>455</v>
      </c>
    </row>
    <row r="46" spans="1:10" ht="15" customHeight="1" x14ac:dyDescent="0.35">
      <c r="A46" s="80" t="s">
        <v>456</v>
      </c>
    </row>
    <row r="47" spans="1:10" ht="15" customHeight="1" x14ac:dyDescent="0.35">
      <c r="A47" s="80" t="s">
        <v>458</v>
      </c>
    </row>
    <row r="48" spans="1:10" ht="15" customHeight="1" x14ac:dyDescent="0.35">
      <c r="A48" s="80" t="s">
        <v>475</v>
      </c>
    </row>
    <row r="49" spans="1:1" ht="15" customHeight="1" x14ac:dyDescent="0.35">
      <c r="A49" s="80" t="s">
        <v>476</v>
      </c>
    </row>
    <row r="50" spans="1:1" ht="15" customHeight="1" x14ac:dyDescent="0.35">
      <c r="A50" s="80" t="s">
        <v>461</v>
      </c>
    </row>
  </sheetData>
  <mergeCells count="12">
    <mergeCell ref="E41:H41"/>
    <mergeCell ref="A5:B5"/>
    <mergeCell ref="A6:A12"/>
    <mergeCell ref="B6:B10"/>
    <mergeCell ref="B11:B12"/>
    <mergeCell ref="B20:B32"/>
    <mergeCell ref="A36:B36"/>
    <mergeCell ref="E36:H36"/>
    <mergeCell ref="E37:H37"/>
    <mergeCell ref="E38:H38"/>
    <mergeCell ref="E39:H39"/>
    <mergeCell ref="E40:H40"/>
  </mergeCells>
  <pageMargins left="0.51181102362204722" right="0.31496062992125984" top="0.35433070866141736" bottom="0.35433070866141736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1"/>
  <sheetViews>
    <sheetView zoomScale="120" zoomScaleNormal="120" workbookViewId="0">
      <selection activeCell="F45" sqref="F45"/>
    </sheetView>
  </sheetViews>
  <sheetFormatPr defaultColWidth="11.1640625" defaultRowHeight="15" customHeight="1" x14ac:dyDescent="0.35"/>
  <cols>
    <col min="1" max="1" width="22.83203125" customWidth="1"/>
    <col min="2" max="2" width="16.58203125" customWidth="1"/>
    <col min="3" max="3" width="27.5" bestFit="1" customWidth="1"/>
    <col min="4" max="4" width="10.1640625" customWidth="1"/>
    <col min="5" max="5" width="8.4140625" customWidth="1"/>
    <col min="6" max="6" width="9.08203125" bestFit="1" customWidth="1"/>
    <col min="7" max="7" width="5.4140625" customWidth="1"/>
    <col min="8" max="8" width="11.08203125" bestFit="1" customWidth="1"/>
    <col min="9" max="9" width="11.6640625" bestFit="1" customWidth="1"/>
    <col min="10" max="10" width="10.08203125" bestFit="1" customWidth="1"/>
    <col min="11" max="25" width="8.58203125" customWidth="1"/>
  </cols>
  <sheetData>
    <row r="1" spans="1:10" ht="15.5" x14ac:dyDescent="0.35">
      <c r="A1" s="1" t="s">
        <v>0</v>
      </c>
      <c r="B1" s="2" t="s">
        <v>335</v>
      </c>
    </row>
    <row r="2" spans="1:10" ht="15.5" x14ac:dyDescent="0.35">
      <c r="A2" s="1" t="s">
        <v>2</v>
      </c>
      <c r="B2" s="2" t="s">
        <v>3</v>
      </c>
    </row>
    <row r="3" spans="1:10" ht="15.5" x14ac:dyDescent="0.35">
      <c r="A3" s="1" t="s">
        <v>4</v>
      </c>
      <c r="B3" s="2" t="s">
        <v>370</v>
      </c>
    </row>
    <row r="4" spans="1:10" ht="15.5" x14ac:dyDescent="0.35"/>
    <row r="5" spans="1:10" ht="15.5" x14ac:dyDescent="0.35">
      <c r="A5" s="145" t="s">
        <v>6</v>
      </c>
      <c r="B5" s="146"/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525</v>
      </c>
      <c r="I5" s="79" t="s">
        <v>524</v>
      </c>
      <c r="J5" s="79" t="s">
        <v>526</v>
      </c>
    </row>
    <row r="6" spans="1:10" ht="15.5" x14ac:dyDescent="0.35">
      <c r="A6" s="147" t="s">
        <v>13</v>
      </c>
      <c r="B6" s="157" t="s">
        <v>14</v>
      </c>
      <c r="C6" s="3" t="s">
        <v>359</v>
      </c>
      <c r="D6" s="3" t="s">
        <v>16</v>
      </c>
      <c r="E6" s="3">
        <v>2.5</v>
      </c>
      <c r="F6" s="19">
        <f>' Item List 2024'!D2</f>
        <v>600</v>
      </c>
      <c r="G6" s="3">
        <v>1</v>
      </c>
      <c r="H6" s="19">
        <f>E6*F6*G6</f>
        <v>1500</v>
      </c>
    </row>
    <row r="7" spans="1:10" ht="15.5" x14ac:dyDescent="0.35">
      <c r="A7" s="148"/>
      <c r="B7" s="158"/>
      <c r="C7" s="3" t="s">
        <v>452</v>
      </c>
      <c r="D7" s="3" t="s">
        <v>16</v>
      </c>
      <c r="E7" s="3">
        <v>1.5</v>
      </c>
      <c r="F7" s="19">
        <f>' Item List 2024'!D2</f>
        <v>600</v>
      </c>
      <c r="G7" s="3">
        <v>1</v>
      </c>
      <c r="H7" s="19">
        <f t="shared" ref="H7:H35" si="0">E7*F7*G7</f>
        <v>900</v>
      </c>
    </row>
    <row r="8" spans="1:10" ht="15.5" x14ac:dyDescent="0.35">
      <c r="A8" s="148"/>
      <c r="B8" s="158"/>
      <c r="C8" s="3" t="s">
        <v>63</v>
      </c>
      <c r="D8" s="3" t="s">
        <v>16</v>
      </c>
      <c r="E8" s="3">
        <v>1.5</v>
      </c>
      <c r="F8" s="19">
        <f>' Item List 2024'!D4</f>
        <v>600</v>
      </c>
      <c r="G8" s="3">
        <v>1</v>
      </c>
      <c r="H8" s="19">
        <f t="shared" si="0"/>
        <v>900</v>
      </c>
    </row>
    <row r="9" spans="1:10" ht="15.5" x14ac:dyDescent="0.35">
      <c r="A9" s="149"/>
      <c r="B9" s="158"/>
      <c r="C9" s="4" t="s">
        <v>190</v>
      </c>
      <c r="D9" s="4" t="s">
        <v>39</v>
      </c>
      <c r="E9" s="3">
        <v>2</v>
      </c>
      <c r="F9" s="19">
        <f>' Item List 2024'!D149</f>
        <v>595</v>
      </c>
      <c r="G9" s="3">
        <v>1</v>
      </c>
      <c r="H9" s="81">
        <f t="shared" ref="H9:H14" si="1">E9*F9*G9</f>
        <v>1190</v>
      </c>
    </row>
    <row r="10" spans="1:10" ht="15.5" x14ac:dyDescent="0.35">
      <c r="A10" s="149"/>
      <c r="B10" s="159"/>
      <c r="C10" s="83" t="s">
        <v>463</v>
      </c>
      <c r="D10" s="4" t="s">
        <v>39</v>
      </c>
      <c r="E10" s="3">
        <v>20</v>
      </c>
      <c r="F10" s="19">
        <f>' Item List 2024'!D151</f>
        <v>95</v>
      </c>
      <c r="G10" s="3">
        <v>1</v>
      </c>
      <c r="H10" s="81">
        <f t="shared" si="1"/>
        <v>1900</v>
      </c>
    </row>
    <row r="11" spans="1:10" ht="15.5" x14ac:dyDescent="0.35">
      <c r="A11" s="149"/>
      <c r="B11" s="157" t="s">
        <v>20</v>
      </c>
      <c r="C11" s="83" t="s">
        <v>464</v>
      </c>
      <c r="D11" s="83" t="s">
        <v>466</v>
      </c>
      <c r="E11" s="3">
        <v>140</v>
      </c>
      <c r="F11" s="19">
        <f>' Item List 2024'!D172</f>
        <v>20</v>
      </c>
      <c r="G11" s="3">
        <v>1</v>
      </c>
      <c r="H11" s="81">
        <f t="shared" si="1"/>
        <v>2800</v>
      </c>
    </row>
    <row r="12" spans="1:10" ht="15.5" x14ac:dyDescent="0.35">
      <c r="A12" s="150"/>
      <c r="B12" s="159"/>
      <c r="C12" s="3" t="s">
        <v>360</v>
      </c>
      <c r="D12" s="3" t="s">
        <v>18</v>
      </c>
      <c r="E12" s="3">
        <v>10</v>
      </c>
      <c r="F12" s="19">
        <f>' Item List 2024'!D11</f>
        <v>85</v>
      </c>
      <c r="G12" s="3">
        <v>1</v>
      </c>
      <c r="H12" s="19">
        <f t="shared" si="1"/>
        <v>850</v>
      </c>
    </row>
    <row r="13" spans="1:10" ht="15.5" x14ac:dyDescent="0.35">
      <c r="A13" s="100" t="s">
        <v>28</v>
      </c>
      <c r="B13" s="100"/>
      <c r="C13" s="3" t="s">
        <v>19</v>
      </c>
      <c r="D13" s="3" t="s">
        <v>18</v>
      </c>
      <c r="E13" s="3">
        <v>5</v>
      </c>
      <c r="F13" s="19">
        <f>' Item List 2024'!D11</f>
        <v>85</v>
      </c>
      <c r="G13" s="3">
        <v>1</v>
      </c>
      <c r="H13" s="81">
        <f t="shared" si="1"/>
        <v>425</v>
      </c>
    </row>
    <row r="14" spans="1:10" ht="15.5" x14ac:dyDescent="0.35">
      <c r="A14" s="103"/>
      <c r="B14" s="103"/>
      <c r="C14" s="3" t="s">
        <v>21</v>
      </c>
      <c r="D14" s="3" t="s">
        <v>22</v>
      </c>
      <c r="E14" s="3">
        <v>625</v>
      </c>
      <c r="F14" s="19">
        <f>' Item List 2024'!D325</f>
        <v>200</v>
      </c>
      <c r="G14" s="3">
        <v>1</v>
      </c>
      <c r="H14" s="19">
        <f t="shared" si="1"/>
        <v>125000</v>
      </c>
    </row>
    <row r="15" spans="1:10" ht="15.5" x14ac:dyDescent="0.35">
      <c r="A15" s="103"/>
      <c r="B15" s="103"/>
      <c r="C15" s="4" t="s">
        <v>23</v>
      </c>
      <c r="D15" s="4" t="s">
        <v>22</v>
      </c>
      <c r="E15" s="3">
        <v>32</v>
      </c>
      <c r="F15" s="19">
        <f>' Item List 2024'!D325</f>
        <v>200</v>
      </c>
      <c r="G15" s="3">
        <v>1</v>
      </c>
      <c r="H15" s="19">
        <f t="shared" si="0"/>
        <v>6400</v>
      </c>
    </row>
    <row r="16" spans="1:10" ht="15.5" x14ac:dyDescent="0.35">
      <c r="A16" s="103"/>
      <c r="B16" s="103"/>
      <c r="C16" s="4" t="s">
        <v>30</v>
      </c>
      <c r="D16" s="4" t="s">
        <v>18</v>
      </c>
      <c r="E16" s="3">
        <v>4</v>
      </c>
      <c r="F16" s="19">
        <f>' Item List 2024'!D11</f>
        <v>85</v>
      </c>
      <c r="G16" s="3">
        <v>4</v>
      </c>
      <c r="H16" s="81">
        <f t="shared" si="0"/>
        <v>1360</v>
      </c>
      <c r="I16" s="82">
        <f>H16</f>
        <v>1360</v>
      </c>
      <c r="J16" s="82">
        <f>I16</f>
        <v>1360</v>
      </c>
    </row>
    <row r="17" spans="1:10" ht="15.5" x14ac:dyDescent="0.35">
      <c r="A17" s="103"/>
      <c r="B17" s="103"/>
      <c r="C17" s="4" t="s">
        <v>32</v>
      </c>
      <c r="D17" s="4" t="s">
        <v>18</v>
      </c>
      <c r="E17" s="3">
        <v>36</v>
      </c>
      <c r="F17" s="19">
        <f>' Item List 2024'!D11</f>
        <v>85</v>
      </c>
      <c r="G17" s="3">
        <v>1</v>
      </c>
      <c r="H17" s="81">
        <f>E17*F17*G17</f>
        <v>3060</v>
      </c>
      <c r="I17" s="82">
        <f>H17</f>
        <v>3060</v>
      </c>
      <c r="J17" s="82">
        <f t="shared" ref="J17:J21" si="2">I17</f>
        <v>3060</v>
      </c>
    </row>
    <row r="18" spans="1:10" ht="15.5" x14ac:dyDescent="0.35">
      <c r="A18" s="101"/>
      <c r="B18" s="101"/>
      <c r="C18" s="4" t="s">
        <v>34</v>
      </c>
      <c r="D18" s="4" t="s">
        <v>18</v>
      </c>
      <c r="E18" s="3">
        <v>36</v>
      </c>
      <c r="F18" s="19">
        <f>' Item List 2024'!D11</f>
        <v>85</v>
      </c>
      <c r="G18" s="3">
        <v>1</v>
      </c>
      <c r="H18" s="81">
        <f>E18*F18*G18</f>
        <v>3060</v>
      </c>
      <c r="I18" s="82">
        <f>H18</f>
        <v>3060</v>
      </c>
      <c r="J18" s="82">
        <f t="shared" si="2"/>
        <v>3060</v>
      </c>
    </row>
    <row r="19" spans="1:10" ht="15.5" x14ac:dyDescent="0.35">
      <c r="A19" s="101"/>
      <c r="B19" s="101"/>
      <c r="C19" s="83" t="s">
        <v>460</v>
      </c>
      <c r="D19" s="4" t="s">
        <v>18</v>
      </c>
      <c r="E19" s="3">
        <v>2</v>
      </c>
      <c r="F19" s="19">
        <f>' Item List 2024'!D11</f>
        <v>85</v>
      </c>
      <c r="G19" s="3">
        <v>6</v>
      </c>
      <c r="H19" s="81">
        <f>E19*F19*G19</f>
        <v>1020</v>
      </c>
      <c r="I19" s="82">
        <f>H19</f>
        <v>1020</v>
      </c>
      <c r="J19" s="82">
        <f t="shared" si="2"/>
        <v>1020</v>
      </c>
    </row>
    <row r="20" spans="1:10" ht="15.5" x14ac:dyDescent="0.35">
      <c r="A20" s="104"/>
      <c r="B20" s="104"/>
      <c r="C20" s="4" t="s">
        <v>528</v>
      </c>
      <c r="D20" s="4" t="s">
        <v>18</v>
      </c>
      <c r="E20" s="3">
        <v>15</v>
      </c>
      <c r="F20" s="19">
        <f>' Item List 2024'!D11</f>
        <v>85</v>
      </c>
      <c r="G20" s="3"/>
      <c r="H20" s="81"/>
      <c r="I20" s="82"/>
      <c r="J20" s="82"/>
    </row>
    <row r="21" spans="1:10" ht="15.5" x14ac:dyDescent="0.35">
      <c r="A21" s="101"/>
      <c r="B21" s="147" t="s">
        <v>20</v>
      </c>
      <c r="C21" s="4" t="s">
        <v>35</v>
      </c>
      <c r="D21" s="4" t="s">
        <v>18</v>
      </c>
      <c r="E21" s="3">
        <v>15</v>
      </c>
      <c r="F21" s="19">
        <f>' Item List 2024'!D11</f>
        <v>85</v>
      </c>
      <c r="G21" s="3">
        <v>3</v>
      </c>
      <c r="H21" s="81">
        <f>E21*F21*G21</f>
        <v>3825</v>
      </c>
      <c r="I21" s="82">
        <f t="shared" ref="I21:I29" si="3">H21</f>
        <v>3825</v>
      </c>
      <c r="J21" s="82">
        <f t="shared" si="2"/>
        <v>3825</v>
      </c>
    </row>
    <row r="22" spans="1:10" ht="15.5" x14ac:dyDescent="0.35">
      <c r="A22" s="104"/>
      <c r="B22" s="148"/>
      <c r="C22" s="4" t="s">
        <v>31</v>
      </c>
      <c r="D22" s="4" t="s">
        <v>18</v>
      </c>
      <c r="E22" s="3">
        <v>15</v>
      </c>
      <c r="F22" s="19">
        <f>' Item List 2024'!D11</f>
        <v>85</v>
      </c>
      <c r="G22" s="3">
        <v>0</v>
      </c>
      <c r="H22" s="81">
        <f>E22*F22*G22</f>
        <v>0</v>
      </c>
      <c r="I22" s="82">
        <f t="shared" si="3"/>
        <v>0</v>
      </c>
      <c r="J22" s="108">
        <f>E22*F22*1</f>
        <v>1275</v>
      </c>
    </row>
    <row r="23" spans="1:10" ht="15.5" x14ac:dyDescent="0.35">
      <c r="A23" s="104"/>
      <c r="B23" s="148"/>
      <c r="C23" s="83" t="s">
        <v>457</v>
      </c>
      <c r="D23" s="4" t="s">
        <v>18</v>
      </c>
      <c r="E23" s="3">
        <v>10</v>
      </c>
      <c r="F23" s="19">
        <f>' Item List 2024'!D11</f>
        <v>85</v>
      </c>
      <c r="G23" s="3">
        <v>0</v>
      </c>
      <c r="H23" s="81">
        <f t="shared" si="0"/>
        <v>0</v>
      </c>
      <c r="I23" s="82">
        <f t="shared" si="3"/>
        <v>0</v>
      </c>
      <c r="J23" s="108">
        <f>E23*F23</f>
        <v>850</v>
      </c>
    </row>
    <row r="24" spans="1:10" ht="15.5" x14ac:dyDescent="0.35">
      <c r="A24" s="101"/>
      <c r="B24" s="149"/>
      <c r="C24" s="4" t="s">
        <v>371</v>
      </c>
      <c r="D24" s="4" t="s">
        <v>39</v>
      </c>
      <c r="E24" s="3">
        <v>7</v>
      </c>
      <c r="F24" s="19">
        <f>' Item List 2024'!D144</f>
        <v>650</v>
      </c>
      <c r="G24" s="3">
        <v>1</v>
      </c>
      <c r="H24" s="81">
        <f t="shared" si="0"/>
        <v>4550</v>
      </c>
      <c r="I24" s="82">
        <f t="shared" si="3"/>
        <v>4550</v>
      </c>
      <c r="J24" s="82">
        <f>I24</f>
        <v>4550</v>
      </c>
    </row>
    <row r="25" spans="1:10" ht="15.5" x14ac:dyDescent="0.35">
      <c r="A25" s="104"/>
      <c r="B25" s="151"/>
      <c r="C25" s="83" t="s">
        <v>462</v>
      </c>
      <c r="D25" s="83" t="s">
        <v>201</v>
      </c>
      <c r="E25" s="3">
        <v>3</v>
      </c>
      <c r="F25" s="19">
        <f>' Item List 2024'!D154</f>
        <v>650</v>
      </c>
      <c r="G25" s="3">
        <v>1</v>
      </c>
      <c r="H25" s="81">
        <f t="shared" si="0"/>
        <v>1950</v>
      </c>
      <c r="I25" s="82">
        <f t="shared" si="3"/>
        <v>1950</v>
      </c>
      <c r="J25" s="82">
        <f>I25</f>
        <v>1950</v>
      </c>
    </row>
    <row r="26" spans="1:10" ht="15.5" x14ac:dyDescent="0.35">
      <c r="A26" s="101"/>
      <c r="B26" s="149"/>
      <c r="C26" s="4" t="s">
        <v>380</v>
      </c>
      <c r="D26" s="4" t="s">
        <v>123</v>
      </c>
      <c r="E26" s="3">
        <v>1</v>
      </c>
      <c r="F26" s="19">
        <f>' Item List 2024'!D181</f>
        <v>470</v>
      </c>
      <c r="G26" s="3">
        <v>1</v>
      </c>
      <c r="H26" s="81">
        <f t="shared" si="0"/>
        <v>470</v>
      </c>
      <c r="I26" s="82">
        <f t="shared" si="3"/>
        <v>470</v>
      </c>
      <c r="J26" s="81">
        <f>I26</f>
        <v>470</v>
      </c>
    </row>
    <row r="27" spans="1:10" ht="15.5" x14ac:dyDescent="0.35">
      <c r="A27" s="101"/>
      <c r="B27" s="149"/>
      <c r="C27" s="4" t="s">
        <v>381</v>
      </c>
      <c r="D27" s="4" t="s">
        <v>123</v>
      </c>
      <c r="E27" s="3">
        <v>1</v>
      </c>
      <c r="F27" s="19">
        <f>' Item List 2024'!D184</f>
        <v>340</v>
      </c>
      <c r="G27" s="3">
        <v>1</v>
      </c>
      <c r="H27" s="81">
        <f t="shared" si="0"/>
        <v>340</v>
      </c>
      <c r="I27" s="82">
        <f t="shared" si="3"/>
        <v>340</v>
      </c>
      <c r="J27" s="82">
        <f>I27</f>
        <v>340</v>
      </c>
    </row>
    <row r="28" spans="1:10" ht="15.5" x14ac:dyDescent="0.35">
      <c r="A28" s="104"/>
      <c r="B28" s="151"/>
      <c r="C28" s="83" t="s">
        <v>446</v>
      </c>
      <c r="D28" s="83" t="s">
        <v>201</v>
      </c>
      <c r="E28" s="3">
        <v>2</v>
      </c>
      <c r="F28" s="19">
        <f>' Item List 2024'!D247</f>
        <v>600</v>
      </c>
      <c r="G28" s="3">
        <v>1</v>
      </c>
      <c r="H28" s="81">
        <f t="shared" si="0"/>
        <v>1200</v>
      </c>
      <c r="I28" s="82">
        <f t="shared" si="3"/>
        <v>1200</v>
      </c>
      <c r="J28" s="82">
        <f>I28</f>
        <v>1200</v>
      </c>
    </row>
    <row r="29" spans="1:10" ht="15.5" x14ac:dyDescent="0.35">
      <c r="A29" s="104"/>
      <c r="B29" s="151"/>
      <c r="C29" s="83" t="s">
        <v>483</v>
      </c>
      <c r="D29" s="83" t="s">
        <v>200</v>
      </c>
      <c r="E29" s="3">
        <v>1</v>
      </c>
      <c r="F29" s="19">
        <f>' Item List 2024'!D203</f>
        <v>744</v>
      </c>
      <c r="G29" s="3">
        <v>0</v>
      </c>
      <c r="H29" s="81">
        <f t="shared" si="0"/>
        <v>0</v>
      </c>
      <c r="I29" s="82">
        <f t="shared" si="3"/>
        <v>0</v>
      </c>
      <c r="J29" s="108">
        <f>E29*F29</f>
        <v>744</v>
      </c>
    </row>
    <row r="30" spans="1:10" ht="15.5" x14ac:dyDescent="0.35">
      <c r="A30" s="104"/>
      <c r="B30" s="151"/>
      <c r="C30" s="83" t="s">
        <v>423</v>
      </c>
      <c r="D30" s="83" t="s">
        <v>200</v>
      </c>
      <c r="E30" s="3">
        <v>1</v>
      </c>
      <c r="F30" s="19">
        <f>' Item List 2024'!D190</f>
        <v>716</v>
      </c>
      <c r="G30" s="3">
        <v>0</v>
      </c>
      <c r="H30" s="81">
        <f t="shared" si="0"/>
        <v>0</v>
      </c>
      <c r="I30" s="82">
        <f t="shared" ref="I30:I31" si="4">H30</f>
        <v>0</v>
      </c>
      <c r="J30" s="108">
        <f t="shared" ref="J30:J31" si="5">E30*F30</f>
        <v>716</v>
      </c>
    </row>
    <row r="31" spans="1:10" ht="15.5" x14ac:dyDescent="0.35">
      <c r="A31" s="101"/>
      <c r="B31" s="149"/>
      <c r="C31" s="83" t="s">
        <v>467</v>
      </c>
      <c r="D31" s="83" t="s">
        <v>468</v>
      </c>
      <c r="E31" s="3">
        <v>1</v>
      </c>
      <c r="F31" s="19">
        <f>' Item List 2024'!D183</f>
        <v>65</v>
      </c>
      <c r="G31" s="3">
        <v>0</v>
      </c>
      <c r="H31" s="81">
        <f t="shared" si="0"/>
        <v>0</v>
      </c>
      <c r="I31" s="82">
        <f t="shared" si="4"/>
        <v>0</v>
      </c>
      <c r="J31" s="108">
        <f t="shared" si="5"/>
        <v>65</v>
      </c>
    </row>
    <row r="32" spans="1:10" ht="15.5" x14ac:dyDescent="0.35">
      <c r="A32" s="104"/>
      <c r="B32" s="151"/>
      <c r="C32" s="83" t="s">
        <v>516</v>
      </c>
      <c r="D32" s="83" t="s">
        <v>514</v>
      </c>
      <c r="E32" s="3">
        <v>2000</v>
      </c>
      <c r="F32" s="19">
        <f>' Item List 2024'!D8</f>
        <v>2.8</v>
      </c>
      <c r="G32" s="3">
        <v>1</v>
      </c>
      <c r="H32" s="81">
        <f t="shared" si="0"/>
        <v>5600</v>
      </c>
      <c r="I32" s="82">
        <f>H32</f>
        <v>5600</v>
      </c>
      <c r="J32" s="82">
        <f>I32</f>
        <v>5600</v>
      </c>
    </row>
    <row r="33" spans="1:10" ht="15.5" x14ac:dyDescent="0.35">
      <c r="A33" s="104"/>
      <c r="B33" s="151"/>
      <c r="C33" s="83" t="s">
        <v>520</v>
      </c>
      <c r="D33" s="83"/>
      <c r="E33" s="3">
        <v>1</v>
      </c>
      <c r="F33" s="19">
        <f>' Item List 2024'!D7</f>
        <v>1000</v>
      </c>
      <c r="G33" s="3">
        <v>1</v>
      </c>
      <c r="H33" s="81">
        <f t="shared" si="0"/>
        <v>1000</v>
      </c>
      <c r="I33" s="82">
        <f>H33</f>
        <v>1000</v>
      </c>
      <c r="J33" s="82">
        <f>I33</f>
        <v>1000</v>
      </c>
    </row>
    <row r="34" spans="1:10" ht="15.5" x14ac:dyDescent="0.35">
      <c r="A34" s="101"/>
      <c r="B34" s="150"/>
      <c r="C34" s="4" t="s">
        <v>256</v>
      </c>
      <c r="D34" s="4" t="s">
        <v>372</v>
      </c>
      <c r="E34" s="3">
        <v>4</v>
      </c>
      <c r="F34" s="19">
        <f>' Item List 2024'!D229</f>
        <v>180</v>
      </c>
      <c r="G34" s="3">
        <v>0</v>
      </c>
      <c r="H34" s="81">
        <f t="shared" si="0"/>
        <v>0</v>
      </c>
      <c r="I34" s="82">
        <f>H34</f>
        <v>0</v>
      </c>
      <c r="J34" s="82">
        <f>E34*F34</f>
        <v>720</v>
      </c>
    </row>
    <row r="35" spans="1:10" ht="15.5" x14ac:dyDescent="0.35">
      <c r="A35" s="102"/>
      <c r="B35" s="3" t="s">
        <v>367</v>
      </c>
      <c r="C35" s="4" t="s">
        <v>46</v>
      </c>
      <c r="D35" s="4" t="s">
        <v>368</v>
      </c>
      <c r="E35" s="3">
        <v>12</v>
      </c>
      <c r="F35" s="19">
        <f>' Item List 2024'!D10</f>
        <v>550</v>
      </c>
      <c r="G35" s="3">
        <v>0</v>
      </c>
      <c r="H35" s="81">
        <f t="shared" si="0"/>
        <v>0</v>
      </c>
      <c r="I35" s="82">
        <f>H35</f>
        <v>0</v>
      </c>
      <c r="J35" s="108">
        <f>E35*F35</f>
        <v>6600</v>
      </c>
    </row>
    <row r="36" spans="1:10" ht="15.5" x14ac:dyDescent="0.35">
      <c r="A36" s="3"/>
      <c r="B36" s="1" t="s">
        <v>12</v>
      </c>
      <c r="C36" s="1"/>
      <c r="D36" s="1"/>
      <c r="E36" s="1"/>
      <c r="F36" s="1"/>
      <c r="G36" s="1"/>
      <c r="H36" s="88">
        <f>SUM(H6:H35)</f>
        <v>169300</v>
      </c>
      <c r="I36" s="88">
        <f>SUM(I6:I35)</f>
        <v>27435</v>
      </c>
      <c r="J36" s="88">
        <f t="shared" ref="J36" si="6">SUM(J6:J35)</f>
        <v>38405</v>
      </c>
    </row>
    <row r="37" spans="1:10" ht="15" customHeight="1" thickBot="1" x14ac:dyDescent="0.4"/>
    <row r="38" spans="1:10" ht="16" thickBot="1" x14ac:dyDescent="0.4">
      <c r="A38" s="152" t="s">
        <v>48</v>
      </c>
      <c r="B38" s="153"/>
      <c r="C38" s="7" t="s">
        <v>8</v>
      </c>
      <c r="E38" s="156" t="s">
        <v>373</v>
      </c>
      <c r="F38" s="155"/>
      <c r="G38" s="155"/>
      <c r="H38" s="155"/>
      <c r="I38" s="93">
        <f>B42</f>
        <v>255000</v>
      </c>
    </row>
    <row r="39" spans="1:10" ht="16" thickBot="1" x14ac:dyDescent="0.4">
      <c r="A39" s="8" t="s">
        <v>50</v>
      </c>
      <c r="B39" s="9">
        <v>25</v>
      </c>
      <c r="C39" s="89" t="s">
        <v>469</v>
      </c>
      <c r="E39" s="156" t="s">
        <v>374</v>
      </c>
      <c r="F39" s="155"/>
      <c r="G39" s="155"/>
      <c r="H39" s="155"/>
      <c r="I39" s="94">
        <f>H36+I36+J36</f>
        <v>235140</v>
      </c>
    </row>
    <row r="40" spans="1:10" ht="16" thickBot="1" x14ac:dyDescent="0.4">
      <c r="A40" s="3" t="s">
        <v>53</v>
      </c>
      <c r="B40" s="3">
        <v>12000</v>
      </c>
      <c r="C40" s="90" t="s">
        <v>54</v>
      </c>
      <c r="E40" s="156" t="s">
        <v>375</v>
      </c>
      <c r="F40" s="155"/>
      <c r="G40" s="155"/>
      <c r="H40" s="155"/>
      <c r="I40" s="106">
        <f>I38-I39</f>
        <v>19860</v>
      </c>
    </row>
    <row r="41" spans="1:10" ht="16" thickBot="1" x14ac:dyDescent="0.4">
      <c r="A41" s="3" t="s">
        <v>56</v>
      </c>
      <c r="B41" s="81">
        <f>B40*0.85</f>
        <v>10200</v>
      </c>
      <c r="C41" s="90" t="s">
        <v>54</v>
      </c>
      <c r="E41" s="156" t="s">
        <v>376</v>
      </c>
      <c r="F41" s="155"/>
      <c r="G41" s="155"/>
      <c r="H41" s="155"/>
      <c r="I41" s="93">
        <f>B39*B41</f>
        <v>255000</v>
      </c>
    </row>
    <row r="42" spans="1:10" ht="16" thickBot="1" x14ac:dyDescent="0.4">
      <c r="A42" s="91" t="s">
        <v>470</v>
      </c>
      <c r="B42" s="95">
        <f>B39*B41</f>
        <v>255000</v>
      </c>
      <c r="C42" s="92" t="s">
        <v>469</v>
      </c>
      <c r="E42" s="156" t="s">
        <v>377</v>
      </c>
      <c r="F42" s="155"/>
      <c r="G42" s="155"/>
      <c r="H42" s="155"/>
      <c r="I42" s="94">
        <f>J36</f>
        <v>38405</v>
      </c>
    </row>
    <row r="43" spans="1:10" ht="16" thickBot="1" x14ac:dyDescent="0.4">
      <c r="E43" s="156" t="s">
        <v>378</v>
      </c>
      <c r="F43" s="155"/>
      <c r="G43" s="155"/>
      <c r="H43" s="155"/>
      <c r="I43" s="106">
        <f>I41-I42</f>
        <v>216595</v>
      </c>
    </row>
    <row r="44" spans="1:10" ht="15" customHeight="1" x14ac:dyDescent="0.35">
      <c r="I44" s="80"/>
    </row>
    <row r="45" spans="1:10" ht="15" customHeight="1" x14ac:dyDescent="0.35">
      <c r="A45" s="79" t="s">
        <v>453</v>
      </c>
    </row>
    <row r="46" spans="1:10" ht="15" customHeight="1" x14ac:dyDescent="0.35">
      <c r="A46" s="80" t="s">
        <v>479</v>
      </c>
    </row>
    <row r="47" spans="1:10" ht="15" customHeight="1" x14ac:dyDescent="0.35">
      <c r="A47" s="80" t="s">
        <v>455</v>
      </c>
    </row>
    <row r="48" spans="1:10" ht="15" customHeight="1" x14ac:dyDescent="0.35">
      <c r="A48" s="80" t="s">
        <v>456</v>
      </c>
    </row>
    <row r="49" spans="1:1" ht="15" customHeight="1" x14ac:dyDescent="0.35">
      <c r="A49" s="80" t="s">
        <v>458</v>
      </c>
    </row>
    <row r="50" spans="1:1" ht="15" customHeight="1" x14ac:dyDescent="0.35">
      <c r="A50" s="80" t="s">
        <v>481</v>
      </c>
    </row>
    <row r="51" spans="1:1" ht="15" customHeight="1" x14ac:dyDescent="0.35">
      <c r="A51" s="80" t="s">
        <v>461</v>
      </c>
    </row>
  </sheetData>
  <mergeCells count="12">
    <mergeCell ref="E43:H43"/>
    <mergeCell ref="A5:B5"/>
    <mergeCell ref="A6:A12"/>
    <mergeCell ref="B6:B10"/>
    <mergeCell ref="B11:B12"/>
    <mergeCell ref="B21:B34"/>
    <mergeCell ref="A38:B38"/>
    <mergeCell ref="E38:H38"/>
    <mergeCell ref="E39:H39"/>
    <mergeCell ref="E40:H40"/>
    <mergeCell ref="E41:H41"/>
    <mergeCell ref="E42:H42"/>
  </mergeCells>
  <pageMargins left="0.51181102362204722" right="0.31496062992125984" top="0.35433070866141736" bottom="0.35433070866141736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1"/>
  <sheetViews>
    <sheetView topLeftCell="A28" zoomScale="120" zoomScaleNormal="120" workbookViewId="0">
      <selection activeCell="E46" sqref="E46"/>
    </sheetView>
  </sheetViews>
  <sheetFormatPr defaultColWidth="11.1640625" defaultRowHeight="15" customHeight="1" x14ac:dyDescent="0.35"/>
  <cols>
    <col min="1" max="1" width="22.83203125" customWidth="1"/>
    <col min="2" max="2" width="16.58203125" customWidth="1"/>
    <col min="3" max="3" width="27.5" bestFit="1" customWidth="1"/>
    <col min="4" max="4" width="10.1640625" customWidth="1"/>
    <col min="5" max="5" width="8.4140625" customWidth="1"/>
    <col min="6" max="6" width="9.08203125" bestFit="1" customWidth="1"/>
    <col min="7" max="7" width="5.4140625" customWidth="1"/>
    <col min="8" max="8" width="13" customWidth="1"/>
    <col min="9" max="9" width="12.4140625" customWidth="1"/>
    <col min="10" max="10" width="10.08203125" bestFit="1" customWidth="1"/>
    <col min="11" max="25" width="8.58203125" customWidth="1"/>
  </cols>
  <sheetData>
    <row r="1" spans="1:10" ht="15.5" x14ac:dyDescent="0.35">
      <c r="A1" s="1" t="s">
        <v>0</v>
      </c>
      <c r="B1" s="2" t="s">
        <v>369</v>
      </c>
    </row>
    <row r="2" spans="1:10" ht="15.5" x14ac:dyDescent="0.35">
      <c r="A2" s="1" t="s">
        <v>2</v>
      </c>
      <c r="B2" s="2" t="s">
        <v>3</v>
      </c>
    </row>
    <row r="3" spans="1:10" ht="15.5" x14ac:dyDescent="0.35">
      <c r="A3" s="1" t="s">
        <v>4</v>
      </c>
      <c r="B3" s="2" t="s">
        <v>370</v>
      </c>
    </row>
    <row r="4" spans="1:10" ht="15.5" x14ac:dyDescent="0.35"/>
    <row r="5" spans="1:10" ht="15.5" x14ac:dyDescent="0.35">
      <c r="A5" s="145" t="s">
        <v>6</v>
      </c>
      <c r="B5" s="146"/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525</v>
      </c>
      <c r="I5" s="79" t="s">
        <v>524</v>
      </c>
      <c r="J5" s="79" t="s">
        <v>526</v>
      </c>
    </row>
    <row r="6" spans="1:10" ht="15.5" x14ac:dyDescent="0.35">
      <c r="A6" s="147" t="s">
        <v>13</v>
      </c>
      <c r="B6" s="157" t="s">
        <v>14</v>
      </c>
      <c r="C6" s="3" t="s">
        <v>359</v>
      </c>
      <c r="D6" s="3" t="s">
        <v>16</v>
      </c>
      <c r="E6" s="3">
        <v>2.5</v>
      </c>
      <c r="F6" s="19">
        <f>' Item List 2024'!D2</f>
        <v>600</v>
      </c>
      <c r="G6" s="3">
        <v>1</v>
      </c>
      <c r="H6" s="19">
        <f>E6*F6*G6</f>
        <v>1500</v>
      </c>
    </row>
    <row r="7" spans="1:10" ht="15.5" x14ac:dyDescent="0.35">
      <c r="A7" s="148"/>
      <c r="B7" s="158"/>
      <c r="C7" s="3" t="s">
        <v>452</v>
      </c>
      <c r="D7" s="3" t="s">
        <v>16</v>
      </c>
      <c r="E7" s="3">
        <v>1.5</v>
      </c>
      <c r="F7" s="19">
        <f>' Item List 2024'!D2</f>
        <v>600</v>
      </c>
      <c r="G7" s="3">
        <v>1</v>
      </c>
      <c r="H7" s="19">
        <f t="shared" ref="H7:H34" si="0">E7*F7*G7</f>
        <v>900</v>
      </c>
    </row>
    <row r="8" spans="1:10" ht="15.5" x14ac:dyDescent="0.35">
      <c r="A8" s="148"/>
      <c r="B8" s="158"/>
      <c r="C8" s="3" t="s">
        <v>63</v>
      </c>
      <c r="D8" s="3" t="s">
        <v>16</v>
      </c>
      <c r="E8" s="3">
        <v>1.5</v>
      </c>
      <c r="F8" s="19">
        <f>' Item List 2024'!D4</f>
        <v>600</v>
      </c>
      <c r="G8" s="3">
        <v>1</v>
      </c>
      <c r="H8" s="19">
        <f t="shared" si="0"/>
        <v>900</v>
      </c>
    </row>
    <row r="9" spans="1:10" ht="15.5" x14ac:dyDescent="0.35">
      <c r="A9" s="149"/>
      <c r="B9" s="158"/>
      <c r="C9" s="4" t="s">
        <v>190</v>
      </c>
      <c r="D9" s="4" t="s">
        <v>39</v>
      </c>
      <c r="E9" s="3">
        <v>2</v>
      </c>
      <c r="F9" s="19">
        <f>' Item List 2024'!D149</f>
        <v>595</v>
      </c>
      <c r="G9" s="3">
        <v>1</v>
      </c>
      <c r="H9" s="81">
        <f t="shared" ref="H9:H14" si="1">E9*F9*G9</f>
        <v>1190</v>
      </c>
    </row>
    <row r="10" spans="1:10" ht="15.5" x14ac:dyDescent="0.35">
      <c r="A10" s="149"/>
      <c r="B10" s="159"/>
      <c r="C10" s="83" t="s">
        <v>463</v>
      </c>
      <c r="D10" s="4" t="s">
        <v>39</v>
      </c>
      <c r="E10" s="3">
        <v>20</v>
      </c>
      <c r="F10" s="19">
        <f>' Item List 2024'!D151</f>
        <v>95</v>
      </c>
      <c r="G10" s="3">
        <v>1</v>
      </c>
      <c r="H10" s="81">
        <f t="shared" si="1"/>
        <v>1900</v>
      </c>
    </row>
    <row r="11" spans="1:10" ht="15.5" x14ac:dyDescent="0.35">
      <c r="A11" s="149"/>
      <c r="B11" s="157" t="s">
        <v>20</v>
      </c>
      <c r="C11" s="83" t="s">
        <v>464</v>
      </c>
      <c r="D11" s="83" t="s">
        <v>466</v>
      </c>
      <c r="E11" s="3">
        <v>140</v>
      </c>
      <c r="F11" s="19">
        <f>' Item List 2024'!D172</f>
        <v>20</v>
      </c>
      <c r="G11" s="3">
        <v>1</v>
      </c>
      <c r="H11" s="81">
        <f t="shared" si="1"/>
        <v>2800</v>
      </c>
    </row>
    <row r="12" spans="1:10" ht="15.5" x14ac:dyDescent="0.35">
      <c r="A12" s="150"/>
      <c r="B12" s="159"/>
      <c r="C12" s="3" t="s">
        <v>360</v>
      </c>
      <c r="D12" s="3" t="s">
        <v>18</v>
      </c>
      <c r="E12" s="3">
        <v>10</v>
      </c>
      <c r="F12" s="19">
        <f>' Item List 2024'!D11</f>
        <v>85</v>
      </c>
      <c r="G12" s="3">
        <v>1</v>
      </c>
      <c r="H12" s="19">
        <f t="shared" si="1"/>
        <v>850</v>
      </c>
    </row>
    <row r="13" spans="1:10" ht="15.5" x14ac:dyDescent="0.35">
      <c r="A13" s="100" t="s">
        <v>28</v>
      </c>
      <c r="B13" s="100"/>
      <c r="C13" s="3" t="s">
        <v>19</v>
      </c>
      <c r="D13" s="3" t="s">
        <v>18</v>
      </c>
      <c r="E13" s="3">
        <v>5</v>
      </c>
      <c r="F13" s="19">
        <f>' Item List 2024'!D11</f>
        <v>85</v>
      </c>
      <c r="G13" s="3">
        <v>1</v>
      </c>
      <c r="H13" s="81">
        <f t="shared" si="1"/>
        <v>425</v>
      </c>
    </row>
    <row r="14" spans="1:10" ht="15.5" x14ac:dyDescent="0.35">
      <c r="A14" s="103"/>
      <c r="B14" s="103"/>
      <c r="C14" s="3" t="s">
        <v>21</v>
      </c>
      <c r="D14" s="3" t="s">
        <v>22</v>
      </c>
      <c r="E14" s="3">
        <v>334</v>
      </c>
      <c r="F14" s="19">
        <f>' Item List 2024'!D325</f>
        <v>200</v>
      </c>
      <c r="G14" s="3">
        <v>1</v>
      </c>
      <c r="H14" s="19">
        <f t="shared" si="1"/>
        <v>66800</v>
      </c>
    </row>
    <row r="15" spans="1:10" ht="15.5" x14ac:dyDescent="0.35">
      <c r="A15" s="103"/>
      <c r="B15" s="103"/>
      <c r="C15" s="4" t="s">
        <v>23</v>
      </c>
      <c r="D15" s="4" t="s">
        <v>22</v>
      </c>
      <c r="E15" s="3">
        <v>17</v>
      </c>
      <c r="F15" s="19">
        <f>' Item List 2024'!D325</f>
        <v>200</v>
      </c>
      <c r="G15" s="3">
        <v>1</v>
      </c>
      <c r="H15" s="19">
        <f t="shared" si="0"/>
        <v>3400</v>
      </c>
    </row>
    <row r="16" spans="1:10" ht="15.5" x14ac:dyDescent="0.35">
      <c r="A16" s="103"/>
      <c r="B16" s="103"/>
      <c r="C16" s="4" t="s">
        <v>30</v>
      </c>
      <c r="D16" s="4" t="s">
        <v>18</v>
      </c>
      <c r="E16" s="3">
        <v>4</v>
      </c>
      <c r="F16" s="19">
        <f>' Item List 2024'!D11</f>
        <v>85</v>
      </c>
      <c r="G16" s="3">
        <v>4</v>
      </c>
      <c r="H16" s="81">
        <f t="shared" si="0"/>
        <v>1360</v>
      </c>
      <c r="I16" s="82">
        <f>H16</f>
        <v>1360</v>
      </c>
      <c r="J16" s="82">
        <f>I16</f>
        <v>1360</v>
      </c>
    </row>
    <row r="17" spans="1:10" ht="15.5" x14ac:dyDescent="0.35">
      <c r="A17" s="103"/>
      <c r="B17" s="103"/>
      <c r="C17" s="4" t="s">
        <v>32</v>
      </c>
      <c r="D17" s="4" t="s">
        <v>18</v>
      </c>
      <c r="E17" s="3">
        <v>36</v>
      </c>
      <c r="F17" s="19">
        <f>' Item List 2024'!D11</f>
        <v>85</v>
      </c>
      <c r="G17" s="3">
        <v>1</v>
      </c>
      <c r="H17" s="81">
        <f>E17*F17*G17</f>
        <v>3060</v>
      </c>
      <c r="I17" s="82">
        <f t="shared" ref="I17:I28" si="2">H17</f>
        <v>3060</v>
      </c>
      <c r="J17" s="82">
        <f t="shared" ref="J17:J20" si="3">I17</f>
        <v>3060</v>
      </c>
    </row>
    <row r="18" spans="1:10" ht="15.5" x14ac:dyDescent="0.35">
      <c r="A18" s="101"/>
      <c r="B18" s="101"/>
      <c r="C18" s="4" t="s">
        <v>34</v>
      </c>
      <c r="D18" s="4" t="s">
        <v>18</v>
      </c>
      <c r="E18" s="3">
        <v>36</v>
      </c>
      <c r="F18" s="19">
        <f>' Item List 2024'!D11</f>
        <v>85</v>
      </c>
      <c r="G18" s="3">
        <v>1</v>
      </c>
      <c r="H18" s="81">
        <f>E18*F18*G18</f>
        <v>3060</v>
      </c>
      <c r="I18" s="82">
        <f t="shared" si="2"/>
        <v>3060</v>
      </c>
      <c r="J18" s="82">
        <f t="shared" si="3"/>
        <v>3060</v>
      </c>
    </row>
    <row r="19" spans="1:10" ht="15.5" x14ac:dyDescent="0.35">
      <c r="A19" s="101"/>
      <c r="B19" s="101"/>
      <c r="C19" s="83" t="s">
        <v>460</v>
      </c>
      <c r="D19" s="4" t="s">
        <v>18</v>
      </c>
      <c r="E19" s="3">
        <v>2</v>
      </c>
      <c r="F19" s="19">
        <f>' Item List 2024'!D11</f>
        <v>85</v>
      </c>
      <c r="G19" s="3">
        <v>6</v>
      </c>
      <c r="H19" s="81">
        <f>E19*F19*G19</f>
        <v>1020</v>
      </c>
      <c r="I19" s="82">
        <f t="shared" si="2"/>
        <v>1020</v>
      </c>
      <c r="J19" s="82">
        <f t="shared" si="3"/>
        <v>1020</v>
      </c>
    </row>
    <row r="20" spans="1:10" ht="15.5" x14ac:dyDescent="0.35">
      <c r="A20" s="101"/>
      <c r="B20" s="147" t="s">
        <v>20</v>
      </c>
      <c r="C20" s="4" t="s">
        <v>35</v>
      </c>
      <c r="D20" s="4" t="s">
        <v>18</v>
      </c>
      <c r="E20" s="3">
        <v>3</v>
      </c>
      <c r="F20" s="19">
        <f>' Item List 2024'!D11</f>
        <v>85</v>
      </c>
      <c r="G20" s="3">
        <v>3</v>
      </c>
      <c r="H20" s="81">
        <f>E20*F20*G20</f>
        <v>765</v>
      </c>
      <c r="I20" s="82">
        <f t="shared" si="2"/>
        <v>765</v>
      </c>
      <c r="J20" s="82">
        <f t="shared" si="3"/>
        <v>765</v>
      </c>
    </row>
    <row r="21" spans="1:10" ht="15.5" x14ac:dyDescent="0.35">
      <c r="A21" s="104"/>
      <c r="B21" s="148"/>
      <c r="C21" s="4" t="s">
        <v>31</v>
      </c>
      <c r="D21" s="4" t="s">
        <v>18</v>
      </c>
      <c r="E21" s="3">
        <v>15</v>
      </c>
      <c r="F21" s="19">
        <f>' Item List 2024'!D11</f>
        <v>85</v>
      </c>
      <c r="G21" s="3">
        <v>0</v>
      </c>
      <c r="H21" s="81">
        <f>E21*F21*G21</f>
        <v>0</v>
      </c>
      <c r="I21" s="82">
        <f t="shared" si="2"/>
        <v>0</v>
      </c>
      <c r="J21" s="108">
        <f>E21*F21*1</f>
        <v>1275</v>
      </c>
    </row>
    <row r="22" spans="1:10" ht="15.5" x14ac:dyDescent="0.35">
      <c r="A22" s="104"/>
      <c r="B22" s="148"/>
      <c r="C22" s="83" t="s">
        <v>457</v>
      </c>
      <c r="D22" s="4" t="s">
        <v>18</v>
      </c>
      <c r="E22" s="3">
        <v>10</v>
      </c>
      <c r="F22" s="19">
        <f>' Item List 2024'!D11</f>
        <v>85</v>
      </c>
      <c r="G22" s="3">
        <v>0</v>
      </c>
      <c r="H22" s="81">
        <f t="shared" si="0"/>
        <v>0</v>
      </c>
      <c r="I22" s="82">
        <f t="shared" si="2"/>
        <v>0</v>
      </c>
      <c r="J22" s="108">
        <f>E22*F22</f>
        <v>850</v>
      </c>
    </row>
    <row r="23" spans="1:10" ht="15.5" x14ac:dyDescent="0.35">
      <c r="A23" s="101"/>
      <c r="B23" s="149"/>
      <c r="C23" s="4" t="s">
        <v>371</v>
      </c>
      <c r="D23" s="4" t="s">
        <v>39</v>
      </c>
      <c r="E23" s="3">
        <v>2</v>
      </c>
      <c r="F23" s="19">
        <f>' Item List 2024'!D144</f>
        <v>650</v>
      </c>
      <c r="G23" s="3">
        <v>1</v>
      </c>
      <c r="H23" s="81">
        <f t="shared" si="0"/>
        <v>1300</v>
      </c>
      <c r="I23" s="82">
        <f t="shared" si="2"/>
        <v>1300</v>
      </c>
      <c r="J23" s="82">
        <f>I23</f>
        <v>1300</v>
      </c>
    </row>
    <row r="24" spans="1:10" ht="15.5" x14ac:dyDescent="0.35">
      <c r="A24" s="104"/>
      <c r="B24" s="151"/>
      <c r="C24" s="83" t="s">
        <v>462</v>
      </c>
      <c r="D24" s="83" t="s">
        <v>201</v>
      </c>
      <c r="E24" s="3">
        <v>3</v>
      </c>
      <c r="F24" s="19">
        <f>' Item List 2024'!D154</f>
        <v>650</v>
      </c>
      <c r="G24" s="3">
        <v>1</v>
      </c>
      <c r="H24" s="81">
        <f t="shared" si="0"/>
        <v>1950</v>
      </c>
      <c r="I24" s="82">
        <f t="shared" si="2"/>
        <v>1950</v>
      </c>
      <c r="J24" s="82">
        <f>I24</f>
        <v>1950</v>
      </c>
    </row>
    <row r="25" spans="1:10" ht="15.5" x14ac:dyDescent="0.35">
      <c r="A25" s="101"/>
      <c r="B25" s="149"/>
      <c r="C25" s="4" t="s">
        <v>380</v>
      </c>
      <c r="D25" s="4" t="s">
        <v>123</v>
      </c>
      <c r="E25" s="3">
        <v>1</v>
      </c>
      <c r="F25" s="19">
        <f>' Item List 2024'!D181</f>
        <v>470</v>
      </c>
      <c r="G25" s="3">
        <v>1</v>
      </c>
      <c r="H25" s="81">
        <f t="shared" si="0"/>
        <v>470</v>
      </c>
      <c r="I25" s="82">
        <f t="shared" si="2"/>
        <v>470</v>
      </c>
      <c r="J25" s="81">
        <f>I25</f>
        <v>470</v>
      </c>
    </row>
    <row r="26" spans="1:10" ht="15.5" x14ac:dyDescent="0.35">
      <c r="A26" s="101"/>
      <c r="B26" s="149"/>
      <c r="C26" s="4" t="s">
        <v>381</v>
      </c>
      <c r="D26" s="4" t="s">
        <v>123</v>
      </c>
      <c r="E26" s="3">
        <v>1</v>
      </c>
      <c r="F26" s="19">
        <f>' Item List 2024'!D184</f>
        <v>340</v>
      </c>
      <c r="G26" s="3">
        <v>1</v>
      </c>
      <c r="H26" s="81">
        <f t="shared" si="0"/>
        <v>340</v>
      </c>
      <c r="I26" s="82">
        <f t="shared" si="2"/>
        <v>340</v>
      </c>
      <c r="J26" s="82">
        <f>I26</f>
        <v>340</v>
      </c>
    </row>
    <row r="27" spans="1:10" ht="15.5" x14ac:dyDescent="0.35">
      <c r="A27" s="104"/>
      <c r="B27" s="151"/>
      <c r="C27" s="83" t="s">
        <v>446</v>
      </c>
      <c r="D27" s="83" t="s">
        <v>201</v>
      </c>
      <c r="E27" s="3">
        <v>2</v>
      </c>
      <c r="F27" s="19">
        <f>' Item List 2024'!D247</f>
        <v>600</v>
      </c>
      <c r="G27" s="3">
        <v>1</v>
      </c>
      <c r="H27" s="81">
        <f t="shared" si="0"/>
        <v>1200</v>
      </c>
      <c r="I27" s="82">
        <f t="shared" si="2"/>
        <v>1200</v>
      </c>
      <c r="J27" s="82">
        <f>I27</f>
        <v>1200</v>
      </c>
    </row>
    <row r="28" spans="1:10" ht="15.5" x14ac:dyDescent="0.35">
      <c r="A28" s="104"/>
      <c r="B28" s="151"/>
      <c r="C28" s="83" t="s">
        <v>483</v>
      </c>
      <c r="D28" s="83" t="s">
        <v>200</v>
      </c>
      <c r="E28" s="3">
        <v>1</v>
      </c>
      <c r="F28" s="19">
        <f>' Item List 2024'!D203</f>
        <v>744</v>
      </c>
      <c r="G28" s="3">
        <v>0</v>
      </c>
      <c r="H28" s="81">
        <f t="shared" si="0"/>
        <v>0</v>
      </c>
      <c r="I28" s="82">
        <f t="shared" si="2"/>
        <v>0</v>
      </c>
      <c r="J28" s="108">
        <f>E28*F28</f>
        <v>744</v>
      </c>
    </row>
    <row r="29" spans="1:10" ht="15.5" x14ac:dyDescent="0.35">
      <c r="A29" s="104"/>
      <c r="B29" s="151"/>
      <c r="C29" s="83" t="s">
        <v>423</v>
      </c>
      <c r="D29" s="83" t="s">
        <v>200</v>
      </c>
      <c r="E29" s="3">
        <v>1</v>
      </c>
      <c r="F29" s="19">
        <f>' Item List 2024'!D190</f>
        <v>716</v>
      </c>
      <c r="G29" s="3">
        <v>0</v>
      </c>
      <c r="H29" s="81">
        <f t="shared" si="0"/>
        <v>0</v>
      </c>
      <c r="I29" s="82">
        <f t="shared" ref="I29:I30" si="4">H29</f>
        <v>0</v>
      </c>
      <c r="J29" s="108">
        <f t="shared" ref="J29:J30" si="5">E29*F29</f>
        <v>716</v>
      </c>
    </row>
    <row r="30" spans="1:10" ht="15.5" x14ac:dyDescent="0.35">
      <c r="A30" s="101"/>
      <c r="B30" s="149"/>
      <c r="C30" s="83" t="s">
        <v>467</v>
      </c>
      <c r="D30" s="83" t="s">
        <v>468</v>
      </c>
      <c r="E30" s="3">
        <v>1</v>
      </c>
      <c r="F30" s="19">
        <f>' Item List 2024'!D183</f>
        <v>65</v>
      </c>
      <c r="G30" s="3">
        <v>0</v>
      </c>
      <c r="H30" s="81">
        <f t="shared" si="0"/>
        <v>0</v>
      </c>
      <c r="I30" s="82">
        <f t="shared" si="4"/>
        <v>0</v>
      </c>
      <c r="J30" s="108">
        <f t="shared" si="5"/>
        <v>65</v>
      </c>
    </row>
    <row r="31" spans="1:10" ht="15.5" x14ac:dyDescent="0.35">
      <c r="A31" s="104"/>
      <c r="B31" s="151"/>
      <c r="C31" s="83" t="s">
        <v>516</v>
      </c>
      <c r="D31" s="83" t="s">
        <v>514</v>
      </c>
      <c r="E31" s="3">
        <v>2000</v>
      </c>
      <c r="F31" s="19">
        <f>' Item List 2024'!D8</f>
        <v>2.8</v>
      </c>
      <c r="G31" s="3">
        <v>1</v>
      </c>
      <c r="H31" s="81">
        <f t="shared" si="0"/>
        <v>5600</v>
      </c>
      <c r="I31" s="82">
        <f>H31</f>
        <v>5600</v>
      </c>
      <c r="J31" s="82">
        <f>I31</f>
        <v>5600</v>
      </c>
    </row>
    <row r="32" spans="1:10" ht="15.5" x14ac:dyDescent="0.35">
      <c r="A32" s="104"/>
      <c r="B32" s="151"/>
      <c r="C32" s="83" t="s">
        <v>520</v>
      </c>
      <c r="D32" s="83"/>
      <c r="E32" s="3">
        <v>1</v>
      </c>
      <c r="F32" s="19">
        <f>' Item List 2024'!D7</f>
        <v>1000</v>
      </c>
      <c r="G32" s="3">
        <v>1</v>
      </c>
      <c r="H32" s="81">
        <f t="shared" si="0"/>
        <v>1000</v>
      </c>
      <c r="I32" s="82">
        <f>H32</f>
        <v>1000</v>
      </c>
      <c r="J32" s="82">
        <f>I32</f>
        <v>1000</v>
      </c>
    </row>
    <row r="33" spans="1:10" ht="15.5" x14ac:dyDescent="0.35">
      <c r="A33" s="101"/>
      <c r="B33" s="150"/>
      <c r="C33" s="4" t="s">
        <v>256</v>
      </c>
      <c r="D33" s="4" t="s">
        <v>372</v>
      </c>
      <c r="E33" s="3">
        <v>4</v>
      </c>
      <c r="F33" s="19">
        <f>' Item List 2024'!D229</f>
        <v>180</v>
      </c>
      <c r="G33" s="3">
        <v>0</v>
      </c>
      <c r="H33" s="81">
        <f t="shared" si="0"/>
        <v>0</v>
      </c>
      <c r="I33" s="82">
        <f>H33</f>
        <v>0</v>
      </c>
      <c r="J33" s="82">
        <f>E33*F33</f>
        <v>720</v>
      </c>
    </row>
    <row r="34" spans="1:10" ht="15.5" x14ac:dyDescent="0.35">
      <c r="A34" s="102"/>
      <c r="B34" s="3" t="s">
        <v>367</v>
      </c>
      <c r="C34" s="4" t="s">
        <v>46</v>
      </c>
      <c r="D34" s="4" t="s">
        <v>368</v>
      </c>
      <c r="E34" s="3">
        <v>12</v>
      </c>
      <c r="F34" s="19">
        <f>' Item List 2024'!D10</f>
        <v>550</v>
      </c>
      <c r="G34" s="3">
        <v>0</v>
      </c>
      <c r="H34" s="81">
        <f t="shared" si="0"/>
        <v>0</v>
      </c>
      <c r="I34" s="82">
        <f>H34</f>
        <v>0</v>
      </c>
      <c r="J34" s="108">
        <f>E34*F34</f>
        <v>6600</v>
      </c>
    </row>
    <row r="35" spans="1:10" ht="15.5" x14ac:dyDescent="0.35">
      <c r="A35" s="3"/>
      <c r="B35" s="1" t="s">
        <v>12</v>
      </c>
      <c r="C35" s="1"/>
      <c r="D35" s="1"/>
      <c r="E35" s="1"/>
      <c r="F35" s="1"/>
      <c r="G35" s="1"/>
      <c r="H35" s="88">
        <f>SUM(H6:H34)</f>
        <v>101790</v>
      </c>
      <c r="I35" s="88">
        <f>SUM(I6:I34)</f>
        <v>21125</v>
      </c>
      <c r="J35" s="88">
        <f t="shared" ref="J35" si="6">SUM(J6:J34)</f>
        <v>32095</v>
      </c>
    </row>
    <row r="36" spans="1:10" ht="15" customHeight="1" thickBot="1" x14ac:dyDescent="0.4"/>
    <row r="37" spans="1:10" ht="16" thickBot="1" x14ac:dyDescent="0.4">
      <c r="A37" s="152" t="s">
        <v>48</v>
      </c>
      <c r="B37" s="153"/>
      <c r="C37" s="7" t="s">
        <v>8</v>
      </c>
      <c r="E37" s="156" t="s">
        <v>373</v>
      </c>
      <c r="F37" s="155"/>
      <c r="G37" s="155"/>
      <c r="H37" s="155"/>
      <c r="I37" s="93">
        <f>B41</f>
        <v>68000</v>
      </c>
    </row>
    <row r="38" spans="1:10" ht="16" thickBot="1" x14ac:dyDescent="0.4">
      <c r="A38" s="8" t="s">
        <v>50</v>
      </c>
      <c r="B38" s="9">
        <v>10</v>
      </c>
      <c r="C38" s="89" t="s">
        <v>469</v>
      </c>
      <c r="E38" s="156" t="s">
        <v>374</v>
      </c>
      <c r="F38" s="155"/>
      <c r="G38" s="155"/>
      <c r="H38" s="155"/>
      <c r="I38" s="94">
        <f>H35+I35+J35</f>
        <v>155010</v>
      </c>
    </row>
    <row r="39" spans="1:10" ht="16" thickBot="1" x14ac:dyDescent="0.4">
      <c r="A39" s="3" t="s">
        <v>53</v>
      </c>
      <c r="B39" s="3">
        <v>8000</v>
      </c>
      <c r="C39" s="90" t="s">
        <v>54</v>
      </c>
      <c r="E39" s="156" t="s">
        <v>375</v>
      </c>
      <c r="F39" s="155"/>
      <c r="G39" s="155"/>
      <c r="H39" s="155"/>
      <c r="I39" s="106">
        <f>I37-I38</f>
        <v>-87010</v>
      </c>
    </row>
    <row r="40" spans="1:10" ht="16" thickBot="1" x14ac:dyDescent="0.4">
      <c r="A40" s="3" t="s">
        <v>56</v>
      </c>
      <c r="B40" s="81">
        <f>B39*0.85</f>
        <v>6800</v>
      </c>
      <c r="C40" s="90" t="s">
        <v>54</v>
      </c>
      <c r="E40" s="156" t="s">
        <v>376</v>
      </c>
      <c r="F40" s="155"/>
      <c r="G40" s="155"/>
      <c r="H40" s="155"/>
      <c r="I40" s="93">
        <f>B38*B40</f>
        <v>68000</v>
      </c>
    </row>
    <row r="41" spans="1:10" ht="16" thickBot="1" x14ac:dyDescent="0.4">
      <c r="A41" s="91" t="s">
        <v>470</v>
      </c>
      <c r="B41" s="95">
        <f>B38*B40</f>
        <v>68000</v>
      </c>
      <c r="C41" s="92" t="s">
        <v>469</v>
      </c>
      <c r="E41" s="156" t="s">
        <v>377</v>
      </c>
      <c r="F41" s="155"/>
      <c r="G41" s="155"/>
      <c r="H41" s="155"/>
      <c r="I41" s="94">
        <f>J35</f>
        <v>32095</v>
      </c>
    </row>
    <row r="42" spans="1:10" ht="16" thickBot="1" x14ac:dyDescent="0.4">
      <c r="E42" s="156" t="s">
        <v>378</v>
      </c>
      <c r="F42" s="155"/>
      <c r="G42" s="155"/>
      <c r="H42" s="155"/>
      <c r="I42" s="106">
        <f>I40-I41</f>
        <v>35905</v>
      </c>
    </row>
    <row r="43" spans="1:10" ht="15" customHeight="1" x14ac:dyDescent="0.35">
      <c r="I43" s="80"/>
    </row>
    <row r="44" spans="1:10" ht="15" customHeight="1" x14ac:dyDescent="0.35">
      <c r="A44" s="79" t="s">
        <v>453</v>
      </c>
    </row>
    <row r="45" spans="1:10" ht="15" customHeight="1" x14ac:dyDescent="0.35">
      <c r="A45" s="80" t="s">
        <v>482</v>
      </c>
    </row>
    <row r="46" spans="1:10" ht="15" customHeight="1" x14ac:dyDescent="0.35">
      <c r="A46" s="80" t="s">
        <v>455</v>
      </c>
    </row>
    <row r="47" spans="1:10" ht="15" customHeight="1" x14ac:dyDescent="0.35">
      <c r="A47" s="80" t="s">
        <v>456</v>
      </c>
    </row>
    <row r="48" spans="1:10" ht="15" customHeight="1" x14ac:dyDescent="0.35">
      <c r="A48" s="80" t="s">
        <v>458</v>
      </c>
    </row>
    <row r="49" spans="1:1" ht="15" customHeight="1" x14ac:dyDescent="0.35">
      <c r="A49" s="80" t="s">
        <v>461</v>
      </c>
    </row>
    <row r="50" spans="1:1" ht="15" customHeight="1" x14ac:dyDescent="0.35">
      <c r="A50" s="80"/>
    </row>
    <row r="51" spans="1:1" ht="15" customHeight="1" x14ac:dyDescent="0.35">
      <c r="A51" s="107"/>
    </row>
  </sheetData>
  <mergeCells count="12">
    <mergeCell ref="E42:H42"/>
    <mergeCell ref="A5:B5"/>
    <mergeCell ref="A6:A12"/>
    <mergeCell ref="B6:B10"/>
    <mergeCell ref="B11:B12"/>
    <mergeCell ref="B20:B33"/>
    <mergeCell ref="A37:B37"/>
    <mergeCell ref="E37:H37"/>
    <mergeCell ref="E38:H38"/>
    <mergeCell ref="E39:H39"/>
    <mergeCell ref="E40:H40"/>
    <mergeCell ref="E41:H41"/>
  </mergeCells>
  <pageMargins left="0.51181102362204722" right="0.31496062992125984" top="0.35433070866141736" bottom="0.35433070866141736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7"/>
  <sheetViews>
    <sheetView workbookViewId="0">
      <selection activeCell="I1" sqref="I1"/>
    </sheetView>
  </sheetViews>
  <sheetFormatPr defaultRowHeight="15.5" x14ac:dyDescent="0.35"/>
  <cols>
    <col min="1" max="1" width="19.6640625" bestFit="1" customWidth="1"/>
    <col min="2" max="2" width="13.83203125" bestFit="1" customWidth="1"/>
    <col min="3" max="3" width="24" bestFit="1" customWidth="1"/>
    <col min="4" max="4" width="9" bestFit="1" customWidth="1"/>
    <col min="8" max="8" width="9.4140625" bestFit="1" customWidth="1"/>
  </cols>
  <sheetData>
    <row r="1" spans="1:9" ht="15" customHeight="1" x14ac:dyDescent="0.35">
      <c r="A1" s="109" t="s">
        <v>0</v>
      </c>
      <c r="B1" s="110" t="s">
        <v>1</v>
      </c>
    </row>
    <row r="2" spans="1:9" ht="15" customHeight="1" x14ac:dyDescent="0.35">
      <c r="A2" s="109" t="s">
        <v>2</v>
      </c>
      <c r="B2" s="110" t="s">
        <v>3</v>
      </c>
    </row>
    <row r="3" spans="1:9" ht="15" customHeight="1" x14ac:dyDescent="0.35">
      <c r="A3" s="109" t="s">
        <v>4</v>
      </c>
      <c r="B3" s="110" t="s">
        <v>5</v>
      </c>
    </row>
    <row r="4" spans="1:9" ht="15" customHeight="1" x14ac:dyDescent="0.35"/>
    <row r="5" spans="1:9" ht="15" customHeight="1" x14ac:dyDescent="0.35">
      <c r="A5" s="165" t="s">
        <v>6</v>
      </c>
      <c r="B5" s="166"/>
      <c r="C5" s="111" t="s">
        <v>7</v>
      </c>
      <c r="D5" s="111" t="s">
        <v>8</v>
      </c>
      <c r="E5" s="111" t="s">
        <v>9</v>
      </c>
      <c r="F5" s="111" t="s">
        <v>10</v>
      </c>
      <c r="G5" s="111" t="s">
        <v>11</v>
      </c>
      <c r="H5" s="111" t="s">
        <v>12</v>
      </c>
      <c r="I5" s="111"/>
    </row>
    <row r="6" spans="1:9" ht="15" customHeight="1" x14ac:dyDescent="0.35">
      <c r="A6" s="167" t="s">
        <v>13</v>
      </c>
      <c r="B6" s="167" t="s">
        <v>14</v>
      </c>
      <c r="C6" s="111" t="s">
        <v>15</v>
      </c>
      <c r="D6" s="111" t="s">
        <v>16</v>
      </c>
      <c r="E6" s="111">
        <v>4</v>
      </c>
      <c r="F6" s="111">
        <v>250</v>
      </c>
      <c r="G6" s="111">
        <v>1</v>
      </c>
      <c r="H6" s="111">
        <f t="shared" ref="H6:H28" si="0">E6*F6*G6</f>
        <v>1000</v>
      </c>
      <c r="I6" s="113"/>
    </row>
    <row r="7" spans="1:9" ht="15" customHeight="1" x14ac:dyDescent="0.35">
      <c r="A7" s="168"/>
      <c r="B7" s="168"/>
      <c r="C7" s="111" t="s">
        <v>17</v>
      </c>
      <c r="D7" s="111" t="s">
        <v>18</v>
      </c>
      <c r="E7" s="111">
        <v>15</v>
      </c>
      <c r="F7" s="111">
        <v>40</v>
      </c>
      <c r="G7" s="111">
        <v>1</v>
      </c>
      <c r="H7" s="111">
        <f t="shared" si="0"/>
        <v>600</v>
      </c>
      <c r="I7" s="113"/>
    </row>
    <row r="8" spans="1:9" ht="15" customHeight="1" x14ac:dyDescent="0.35">
      <c r="A8" s="168"/>
      <c r="B8" s="169"/>
      <c r="C8" s="111" t="s">
        <v>19</v>
      </c>
      <c r="D8" s="111" t="s">
        <v>18</v>
      </c>
      <c r="E8" s="111">
        <v>15</v>
      </c>
      <c r="F8" s="111">
        <v>40</v>
      </c>
      <c r="G8" s="111">
        <v>1</v>
      </c>
      <c r="H8" s="111">
        <f t="shared" si="0"/>
        <v>600</v>
      </c>
      <c r="I8" s="113"/>
    </row>
    <row r="9" spans="1:9" ht="15" customHeight="1" x14ac:dyDescent="0.35">
      <c r="A9" s="168"/>
      <c r="B9" s="167" t="s">
        <v>20</v>
      </c>
      <c r="C9" s="111" t="s">
        <v>21</v>
      </c>
      <c r="D9" s="111" t="s">
        <v>22</v>
      </c>
      <c r="E9" s="111">
        <v>1300</v>
      </c>
      <c r="F9" s="111">
        <v>15</v>
      </c>
      <c r="G9" s="111">
        <v>1</v>
      </c>
      <c r="H9" s="111">
        <f t="shared" si="0"/>
        <v>19500</v>
      </c>
      <c r="I9" s="113"/>
    </row>
    <row r="10" spans="1:9" ht="15" customHeight="1" x14ac:dyDescent="0.35">
      <c r="A10" s="168"/>
      <c r="B10" s="168"/>
      <c r="C10" s="114" t="s">
        <v>23</v>
      </c>
      <c r="D10" s="111" t="s">
        <v>22</v>
      </c>
      <c r="E10" s="111">
        <v>65</v>
      </c>
      <c r="F10" s="111">
        <v>15</v>
      </c>
      <c r="G10" s="111">
        <v>1</v>
      </c>
      <c r="H10" s="111">
        <f t="shared" si="0"/>
        <v>975</v>
      </c>
      <c r="I10" s="113"/>
    </row>
    <row r="11" spans="1:9" ht="15" customHeight="1" x14ac:dyDescent="0.35">
      <c r="A11" s="168"/>
      <c r="B11" s="168"/>
      <c r="C11" s="115" t="s">
        <v>24</v>
      </c>
      <c r="D11" s="111" t="s">
        <v>25</v>
      </c>
      <c r="E11" s="111">
        <v>30</v>
      </c>
      <c r="F11" s="111">
        <v>100</v>
      </c>
      <c r="G11" s="111">
        <v>1</v>
      </c>
      <c r="H11" s="111">
        <f t="shared" si="0"/>
        <v>3000</v>
      </c>
      <c r="I11" s="113"/>
    </row>
    <row r="12" spans="1:9" ht="15" customHeight="1" x14ac:dyDescent="0.35">
      <c r="A12" s="169"/>
      <c r="B12" s="169"/>
      <c r="C12" s="114" t="s">
        <v>26</v>
      </c>
      <c r="D12" s="111" t="s">
        <v>27</v>
      </c>
      <c r="E12" s="111">
        <v>1</v>
      </c>
      <c r="F12" s="116">
        <v>37200</v>
      </c>
      <c r="G12" s="111">
        <v>1</v>
      </c>
      <c r="H12" s="111">
        <f t="shared" si="0"/>
        <v>37200</v>
      </c>
      <c r="I12" s="113"/>
    </row>
    <row r="13" spans="1:9" ht="15" customHeight="1" x14ac:dyDescent="0.35">
      <c r="A13" s="167" t="s">
        <v>28</v>
      </c>
      <c r="B13" s="167" t="s">
        <v>29</v>
      </c>
      <c r="C13" s="111" t="s">
        <v>30</v>
      </c>
      <c r="D13" s="111" t="s">
        <v>18</v>
      </c>
      <c r="E13" s="111">
        <v>10</v>
      </c>
      <c r="F13" s="111">
        <v>40</v>
      </c>
      <c r="G13" s="111">
        <v>1</v>
      </c>
      <c r="H13" s="111">
        <f t="shared" si="0"/>
        <v>400</v>
      </c>
      <c r="I13" s="113"/>
    </row>
    <row r="14" spans="1:9" ht="15" customHeight="1" x14ac:dyDescent="0.35">
      <c r="A14" s="168"/>
      <c r="B14" s="168"/>
      <c r="C14" s="111" t="s">
        <v>31</v>
      </c>
      <c r="D14" s="111" t="s">
        <v>18</v>
      </c>
      <c r="E14" s="111">
        <v>20</v>
      </c>
      <c r="F14" s="111">
        <v>40</v>
      </c>
      <c r="G14" s="111">
        <v>1</v>
      </c>
      <c r="H14" s="111">
        <f t="shared" si="0"/>
        <v>800</v>
      </c>
      <c r="I14" s="113"/>
    </row>
    <row r="15" spans="1:9" ht="15" customHeight="1" x14ac:dyDescent="0.35">
      <c r="A15" s="168"/>
      <c r="B15" s="168"/>
      <c r="C15" s="111" t="s">
        <v>32</v>
      </c>
      <c r="D15" s="111" t="s">
        <v>18</v>
      </c>
      <c r="E15" s="111">
        <v>25</v>
      </c>
      <c r="F15" s="111">
        <v>40</v>
      </c>
      <c r="G15" s="111">
        <v>1</v>
      </c>
      <c r="H15" s="111">
        <f t="shared" si="0"/>
        <v>1000</v>
      </c>
      <c r="I15" s="113"/>
    </row>
    <row r="16" spans="1:9" ht="15" customHeight="1" x14ac:dyDescent="0.35">
      <c r="A16" s="168"/>
      <c r="B16" s="168"/>
      <c r="C16" s="111" t="s">
        <v>33</v>
      </c>
      <c r="D16" s="111" t="s">
        <v>18</v>
      </c>
      <c r="E16" s="111">
        <v>10</v>
      </c>
      <c r="F16" s="111">
        <v>40</v>
      </c>
      <c r="G16" s="111">
        <v>1</v>
      </c>
      <c r="H16" s="111">
        <f t="shared" si="0"/>
        <v>400</v>
      </c>
      <c r="I16" s="113"/>
    </row>
    <row r="17" spans="1:9" ht="15" customHeight="1" x14ac:dyDescent="0.35">
      <c r="A17" s="168"/>
      <c r="B17" s="168"/>
      <c r="C17" s="111" t="s">
        <v>34</v>
      </c>
      <c r="D17" s="111" t="s">
        <v>18</v>
      </c>
      <c r="E17" s="111">
        <v>15</v>
      </c>
      <c r="F17" s="111">
        <v>40</v>
      </c>
      <c r="G17" s="111">
        <v>1</v>
      </c>
      <c r="H17" s="111">
        <f t="shared" si="0"/>
        <v>600</v>
      </c>
      <c r="I17" s="113"/>
    </row>
    <row r="18" spans="1:9" ht="15" customHeight="1" x14ac:dyDescent="0.35">
      <c r="A18" s="168"/>
      <c r="B18" s="168"/>
      <c r="C18" s="111" t="s">
        <v>35</v>
      </c>
      <c r="D18" s="111" t="s">
        <v>18</v>
      </c>
      <c r="E18" s="111">
        <v>10</v>
      </c>
      <c r="F18" s="111">
        <v>40</v>
      </c>
      <c r="G18" s="111">
        <v>1</v>
      </c>
      <c r="H18" s="111">
        <f t="shared" si="0"/>
        <v>400</v>
      </c>
      <c r="I18" s="113"/>
    </row>
    <row r="19" spans="1:9" ht="15" customHeight="1" x14ac:dyDescent="0.35">
      <c r="A19" s="168"/>
      <c r="B19" s="168"/>
      <c r="C19" s="111" t="s">
        <v>36</v>
      </c>
      <c r="D19" s="111" t="s">
        <v>18</v>
      </c>
      <c r="E19" s="111">
        <v>80</v>
      </c>
      <c r="F19" s="111">
        <v>40</v>
      </c>
      <c r="G19" s="111">
        <v>1</v>
      </c>
      <c r="H19" s="111">
        <f t="shared" si="0"/>
        <v>3200</v>
      </c>
      <c r="I19" s="113"/>
    </row>
    <row r="20" spans="1:9" ht="15" customHeight="1" x14ac:dyDescent="0.35">
      <c r="A20" s="168"/>
      <c r="B20" s="169"/>
      <c r="C20" s="114" t="s">
        <v>37</v>
      </c>
      <c r="D20" s="114" t="s">
        <v>18</v>
      </c>
      <c r="E20" s="111">
        <v>10</v>
      </c>
      <c r="F20" s="111">
        <v>40</v>
      </c>
      <c r="G20" s="111">
        <v>1</v>
      </c>
      <c r="H20" s="111">
        <f t="shared" si="0"/>
        <v>400</v>
      </c>
      <c r="I20" s="113"/>
    </row>
    <row r="21" spans="1:9" ht="15" customHeight="1" x14ac:dyDescent="0.35">
      <c r="A21" s="168"/>
      <c r="B21" s="167" t="s">
        <v>20</v>
      </c>
      <c r="C21" s="114" t="s">
        <v>38</v>
      </c>
      <c r="D21" s="114" t="s">
        <v>39</v>
      </c>
      <c r="E21" s="111">
        <v>8</v>
      </c>
      <c r="F21" s="111">
        <v>400</v>
      </c>
      <c r="G21" s="111">
        <v>1</v>
      </c>
      <c r="H21" s="111">
        <f t="shared" si="0"/>
        <v>3200</v>
      </c>
      <c r="I21" s="113"/>
    </row>
    <row r="22" spans="1:9" ht="15" customHeight="1" x14ac:dyDescent="0.35">
      <c r="A22" s="168"/>
      <c r="B22" s="168"/>
      <c r="C22" s="114" t="s">
        <v>40</v>
      </c>
      <c r="D22" s="114" t="s">
        <v>41</v>
      </c>
      <c r="E22" s="111">
        <v>5</v>
      </c>
      <c r="F22" s="111">
        <v>250</v>
      </c>
      <c r="G22" s="111">
        <v>1</v>
      </c>
      <c r="H22" s="111">
        <f t="shared" si="0"/>
        <v>1250</v>
      </c>
      <c r="I22" s="113"/>
    </row>
    <row r="23" spans="1:9" ht="15" customHeight="1" x14ac:dyDescent="0.35">
      <c r="A23" s="168"/>
      <c r="B23" s="168"/>
      <c r="C23" s="114" t="s">
        <v>42</v>
      </c>
      <c r="D23" s="114" t="s">
        <v>41</v>
      </c>
      <c r="E23" s="111">
        <v>10</v>
      </c>
      <c r="F23" s="111">
        <v>100</v>
      </c>
      <c r="G23" s="111">
        <v>1</v>
      </c>
      <c r="H23" s="111">
        <f t="shared" si="0"/>
        <v>1000</v>
      </c>
      <c r="I23" s="113"/>
    </row>
    <row r="24" spans="1:9" ht="15" customHeight="1" x14ac:dyDescent="0.35">
      <c r="A24" s="168"/>
      <c r="B24" s="168"/>
      <c r="C24" s="114" t="s">
        <v>43</v>
      </c>
      <c r="D24" s="114" t="s">
        <v>22</v>
      </c>
      <c r="E24" s="111">
        <v>4</v>
      </c>
      <c r="F24" s="111">
        <v>125</v>
      </c>
      <c r="G24" s="111">
        <v>1</v>
      </c>
      <c r="H24" s="111">
        <f t="shared" si="0"/>
        <v>500</v>
      </c>
      <c r="I24" s="113"/>
    </row>
    <row r="25" spans="1:9" ht="15" customHeight="1" x14ac:dyDescent="0.35">
      <c r="A25" s="168"/>
      <c r="B25" s="168"/>
      <c r="C25" s="114" t="s">
        <v>516</v>
      </c>
      <c r="D25" s="114" t="s">
        <v>537</v>
      </c>
      <c r="E25" s="111">
        <v>1000</v>
      </c>
      <c r="F25" s="111">
        <f>' Item List 2024'!D8</f>
        <v>2.8</v>
      </c>
      <c r="G25" s="111">
        <v>1</v>
      </c>
      <c r="H25" s="111">
        <f t="shared" si="0"/>
        <v>2800</v>
      </c>
      <c r="I25" s="113"/>
    </row>
    <row r="26" spans="1:9" ht="15" customHeight="1" x14ac:dyDescent="0.35">
      <c r="A26" s="168"/>
      <c r="B26" s="168"/>
      <c r="C26" s="114" t="s">
        <v>513</v>
      </c>
      <c r="D26" s="114"/>
      <c r="E26" s="111">
        <v>1</v>
      </c>
      <c r="F26" s="111">
        <f>' Item List 2024'!D7</f>
        <v>1000</v>
      </c>
      <c r="G26" s="111">
        <v>1</v>
      </c>
      <c r="H26" s="111">
        <f t="shared" si="0"/>
        <v>1000</v>
      </c>
      <c r="I26" s="113"/>
    </row>
    <row r="27" spans="1:9" ht="15" customHeight="1" x14ac:dyDescent="0.35">
      <c r="A27" s="168"/>
      <c r="B27" s="169"/>
      <c r="C27" s="114" t="s">
        <v>44</v>
      </c>
      <c r="D27" s="114" t="s">
        <v>22</v>
      </c>
      <c r="E27" s="111">
        <v>2</v>
      </c>
      <c r="F27" s="111">
        <v>75</v>
      </c>
      <c r="G27" s="111">
        <v>1</v>
      </c>
      <c r="H27" s="111">
        <f t="shared" si="0"/>
        <v>150</v>
      </c>
      <c r="I27" s="113"/>
    </row>
    <row r="28" spans="1:9" ht="15" customHeight="1" x14ac:dyDescent="0.35">
      <c r="A28" s="169"/>
      <c r="B28" s="111" t="s">
        <v>45</v>
      </c>
      <c r="C28" s="114" t="s">
        <v>46</v>
      </c>
      <c r="D28" s="114" t="s">
        <v>47</v>
      </c>
      <c r="E28" s="111">
        <v>100</v>
      </c>
      <c r="F28" s="111">
        <v>2.5</v>
      </c>
      <c r="G28" s="111">
        <v>1</v>
      </c>
      <c r="H28" s="111">
        <f t="shared" si="0"/>
        <v>250</v>
      </c>
      <c r="I28" s="113"/>
    </row>
    <row r="29" spans="1:9" ht="15" customHeight="1" x14ac:dyDescent="0.35">
      <c r="A29" s="111"/>
      <c r="B29" s="109" t="s">
        <v>12</v>
      </c>
      <c r="C29" s="109"/>
      <c r="D29" s="109"/>
      <c r="E29" s="109"/>
      <c r="F29" s="109"/>
      <c r="G29" s="109"/>
      <c r="H29" s="109">
        <f>SUM(H6:H28)</f>
        <v>80225</v>
      </c>
      <c r="I29" s="109"/>
    </row>
    <row r="30" spans="1:9" ht="15" customHeight="1" thickBot="1" x14ac:dyDescent="0.4"/>
    <row r="31" spans="1:9" ht="15" customHeight="1" thickBot="1" x14ac:dyDescent="0.4">
      <c r="A31" s="163" t="s">
        <v>48</v>
      </c>
      <c r="B31" s="164"/>
      <c r="C31" s="117" t="s">
        <v>8</v>
      </c>
      <c r="E31" s="160" t="s">
        <v>49</v>
      </c>
      <c r="F31" s="161"/>
      <c r="G31" s="161"/>
      <c r="H31" s="162"/>
      <c r="I31" s="118">
        <f>B32*B34</f>
        <v>127500</v>
      </c>
    </row>
    <row r="32" spans="1:9" ht="15" customHeight="1" thickBot="1" x14ac:dyDescent="0.4">
      <c r="A32" s="119" t="s">
        <v>50</v>
      </c>
      <c r="B32" s="120">
        <v>10</v>
      </c>
      <c r="C32" s="121" t="s">
        <v>51</v>
      </c>
      <c r="E32" s="160" t="s">
        <v>52</v>
      </c>
      <c r="F32" s="161"/>
      <c r="G32" s="161"/>
      <c r="H32" s="162"/>
      <c r="I32" s="118">
        <f>H29</f>
        <v>80225</v>
      </c>
    </row>
    <row r="33" spans="1:9" ht="15" customHeight="1" thickBot="1" x14ac:dyDescent="0.4">
      <c r="A33" s="122" t="s">
        <v>53</v>
      </c>
      <c r="B33" s="120">
        <v>15000</v>
      </c>
      <c r="C33" s="121" t="s">
        <v>54</v>
      </c>
      <c r="E33" s="160" t="s">
        <v>55</v>
      </c>
      <c r="F33" s="161"/>
      <c r="G33" s="161"/>
      <c r="H33" s="162"/>
      <c r="I33" s="141">
        <f>I31-I32</f>
        <v>47275</v>
      </c>
    </row>
    <row r="34" spans="1:9" ht="15" customHeight="1" thickBot="1" x14ac:dyDescent="0.4">
      <c r="A34" s="123" t="s">
        <v>56</v>
      </c>
      <c r="B34" s="124">
        <f>B33*0.85</f>
        <v>12750</v>
      </c>
      <c r="C34" s="121" t="s">
        <v>54</v>
      </c>
      <c r="E34" s="160" t="s">
        <v>57</v>
      </c>
      <c r="F34" s="161"/>
      <c r="G34" s="161"/>
      <c r="H34" s="162"/>
      <c r="I34" s="118">
        <f>B32*B34</f>
        <v>127500</v>
      </c>
    </row>
    <row r="35" spans="1:9" ht="15" customHeight="1" thickBot="1" x14ac:dyDescent="0.4">
      <c r="E35" s="160" t="s">
        <v>58</v>
      </c>
      <c r="F35" s="161"/>
      <c r="G35" s="161"/>
      <c r="H35" s="162"/>
      <c r="I35" s="118">
        <f>E14*F14+E15*F15+E16*F16+E17*F17+E18*F18+E19*F19+E20*F20+E21*F21+E22*F22+E23*F23+E24*F24+E27*F27+E28*F28</f>
        <v>13150</v>
      </c>
    </row>
    <row r="36" spans="1:9" ht="15" customHeight="1" thickBot="1" x14ac:dyDescent="0.4">
      <c r="E36" s="160" t="s">
        <v>59</v>
      </c>
      <c r="F36" s="161"/>
      <c r="G36" s="161"/>
      <c r="H36" s="162"/>
      <c r="I36" s="141">
        <f>I34-I35</f>
        <v>114350</v>
      </c>
    </row>
    <row r="37" spans="1:9" ht="15" customHeight="1" x14ac:dyDescent="0.35"/>
  </sheetData>
  <mergeCells count="14">
    <mergeCell ref="A5:B5"/>
    <mergeCell ref="A6:A12"/>
    <mergeCell ref="B6:B8"/>
    <mergeCell ref="B9:B12"/>
    <mergeCell ref="A13:A28"/>
    <mergeCell ref="B13:B20"/>
    <mergeCell ref="B21:B27"/>
    <mergeCell ref="E36:H36"/>
    <mergeCell ref="A31:B31"/>
    <mergeCell ref="E31:H31"/>
    <mergeCell ref="E32:H32"/>
    <mergeCell ref="E33:H33"/>
    <mergeCell ref="E34:H34"/>
    <mergeCell ref="E35:H3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42"/>
  <sheetViews>
    <sheetView workbookViewId="0">
      <selection activeCell="I1" sqref="I1"/>
    </sheetView>
  </sheetViews>
  <sheetFormatPr defaultRowHeight="15.5" x14ac:dyDescent="0.35"/>
  <cols>
    <col min="1" max="1" width="27" customWidth="1"/>
    <col min="2" max="2" width="16.9140625" customWidth="1"/>
    <col min="3" max="3" width="27.5" bestFit="1" customWidth="1"/>
    <col min="4" max="4" width="9" bestFit="1" customWidth="1"/>
    <col min="6" max="6" width="9.08203125" bestFit="1" customWidth="1"/>
    <col min="8" max="8" width="11.08203125" bestFit="1" customWidth="1"/>
    <col min="9" max="9" width="11.6640625" bestFit="1" customWidth="1"/>
  </cols>
  <sheetData>
    <row r="1" spans="1:10" x14ac:dyDescent="0.35">
      <c r="A1" s="109" t="s">
        <v>0</v>
      </c>
      <c r="B1" s="110" t="s">
        <v>530</v>
      </c>
    </row>
    <row r="2" spans="1:10" x14ac:dyDescent="0.35">
      <c r="A2" s="109" t="s">
        <v>2</v>
      </c>
      <c r="B2" s="110" t="s">
        <v>531</v>
      </c>
    </row>
    <row r="3" spans="1:10" x14ac:dyDescent="0.35">
      <c r="A3" s="109" t="s">
        <v>532</v>
      </c>
      <c r="B3" s="110" t="s">
        <v>533</v>
      </c>
    </row>
    <row r="5" spans="1:10" x14ac:dyDescent="0.35">
      <c r="A5" s="172" t="s">
        <v>6</v>
      </c>
      <c r="B5" s="166"/>
      <c r="C5" s="109" t="s">
        <v>7</v>
      </c>
      <c r="D5" s="109" t="s">
        <v>8</v>
      </c>
      <c r="E5" s="109" t="s">
        <v>9</v>
      </c>
      <c r="F5" s="109" t="s">
        <v>10</v>
      </c>
      <c r="G5" s="109" t="s">
        <v>11</v>
      </c>
      <c r="H5" s="109" t="s">
        <v>12</v>
      </c>
      <c r="I5" s="99"/>
    </row>
    <row r="6" spans="1:10" x14ac:dyDescent="0.35">
      <c r="A6" s="173" t="s">
        <v>13</v>
      </c>
      <c r="B6" s="167" t="s">
        <v>14</v>
      </c>
      <c r="C6" s="111" t="s">
        <v>359</v>
      </c>
      <c r="D6" s="111" t="s">
        <v>16</v>
      </c>
      <c r="E6" s="111">
        <v>1</v>
      </c>
      <c r="F6" s="125">
        <f>'[1] Item List 2024'!D2</f>
        <v>600</v>
      </c>
      <c r="G6" s="111">
        <v>1</v>
      </c>
      <c r="H6" s="125">
        <f>E6*F6*G6</f>
        <v>600</v>
      </c>
    </row>
    <row r="7" spans="1:10" x14ac:dyDescent="0.35">
      <c r="A7" s="174"/>
      <c r="B7" s="176"/>
      <c r="C7" s="111" t="s">
        <v>63</v>
      </c>
      <c r="D7" s="111" t="s">
        <v>16</v>
      </c>
      <c r="E7" s="111">
        <v>1</v>
      </c>
      <c r="F7" s="125">
        <f>'[1] Item List 2024'!D4</f>
        <v>600</v>
      </c>
      <c r="G7" s="111">
        <v>1</v>
      </c>
      <c r="H7" s="125">
        <f t="shared" ref="H7:H27" si="0">E7*F7*G7</f>
        <v>600</v>
      </c>
    </row>
    <row r="8" spans="1:10" x14ac:dyDescent="0.35">
      <c r="A8" s="174"/>
      <c r="B8" s="168"/>
      <c r="C8" s="111" t="s">
        <v>360</v>
      </c>
      <c r="D8" s="111" t="s">
        <v>18</v>
      </c>
      <c r="E8" s="111">
        <v>2</v>
      </c>
      <c r="F8" s="125">
        <f>'[1] Item List 2024'!D10</f>
        <v>85</v>
      </c>
      <c r="G8" s="111">
        <v>1</v>
      </c>
      <c r="H8" s="125">
        <f t="shared" si="0"/>
        <v>170</v>
      </c>
    </row>
    <row r="9" spans="1:10" x14ac:dyDescent="0.35">
      <c r="A9" s="174"/>
      <c r="B9" s="168"/>
      <c r="C9" s="112" t="s">
        <v>19</v>
      </c>
      <c r="D9" s="112" t="s">
        <v>18</v>
      </c>
      <c r="E9" s="112">
        <v>3</v>
      </c>
      <c r="F9" s="126">
        <f>'[1] Item List 2024'!D10</f>
        <v>85</v>
      </c>
      <c r="G9" s="112">
        <v>1</v>
      </c>
      <c r="H9" s="127">
        <f t="shared" si="0"/>
        <v>255</v>
      </c>
    </row>
    <row r="10" spans="1:10" x14ac:dyDescent="0.35">
      <c r="A10" s="174"/>
      <c r="B10" s="177" t="s">
        <v>20</v>
      </c>
      <c r="C10" s="128" t="s">
        <v>21</v>
      </c>
      <c r="D10" s="128" t="s">
        <v>22</v>
      </c>
      <c r="E10" s="128">
        <v>3500</v>
      </c>
      <c r="F10" s="129">
        <f>' Item List 2024'!D342</f>
        <v>20</v>
      </c>
      <c r="G10" s="128">
        <v>1</v>
      </c>
      <c r="H10" s="129">
        <f>E10*F10*G10</f>
        <v>70000</v>
      </c>
    </row>
    <row r="11" spans="1:10" x14ac:dyDescent="0.35">
      <c r="A11" s="174"/>
      <c r="B11" s="177"/>
      <c r="C11" s="130" t="s">
        <v>23</v>
      </c>
      <c r="D11" s="130" t="s">
        <v>22</v>
      </c>
      <c r="E11" s="128">
        <v>50</v>
      </c>
      <c r="F11" s="129">
        <f>' Item List 2024'!D342</f>
        <v>20</v>
      </c>
      <c r="G11" s="128">
        <v>1</v>
      </c>
      <c r="H11" s="129">
        <f>E11*F11*G11</f>
        <v>1000</v>
      </c>
      <c r="I11" s="131"/>
      <c r="J11" s="131"/>
    </row>
    <row r="12" spans="1:10" x14ac:dyDescent="0.35">
      <c r="A12" s="175"/>
      <c r="B12" s="177"/>
      <c r="C12" s="130" t="s">
        <v>534</v>
      </c>
      <c r="D12" s="130" t="s">
        <v>22</v>
      </c>
      <c r="E12" s="128">
        <v>2</v>
      </c>
      <c r="F12" s="129">
        <f>'[1] Item List 2024'!D364</f>
        <v>1700</v>
      </c>
      <c r="G12" s="128">
        <v>1</v>
      </c>
      <c r="H12" s="129">
        <f>E12*F12*G12</f>
        <v>3400</v>
      </c>
      <c r="I12" s="131"/>
      <c r="J12" s="131"/>
    </row>
    <row r="13" spans="1:10" x14ac:dyDescent="0.35">
      <c r="A13" s="178" t="s">
        <v>28</v>
      </c>
      <c r="B13" s="178" t="s">
        <v>29</v>
      </c>
      <c r="C13" s="130" t="s">
        <v>30</v>
      </c>
      <c r="D13" s="130" t="s">
        <v>18</v>
      </c>
      <c r="E13" s="128">
        <v>1</v>
      </c>
      <c r="F13" s="129">
        <f>'[1] Item List 2024'!D10</f>
        <v>85</v>
      </c>
      <c r="G13" s="128">
        <v>12</v>
      </c>
      <c r="H13" s="132">
        <f t="shared" si="0"/>
        <v>1020</v>
      </c>
      <c r="I13" s="131"/>
      <c r="J13" s="131"/>
    </row>
    <row r="14" spans="1:10" x14ac:dyDescent="0.35">
      <c r="A14" s="178"/>
      <c r="B14" s="178"/>
      <c r="C14" s="130" t="s">
        <v>32</v>
      </c>
      <c r="D14" s="130" t="s">
        <v>18</v>
      </c>
      <c r="E14" s="128">
        <v>1</v>
      </c>
      <c r="F14" s="129">
        <f>'[1] Item List 2024'!D10</f>
        <v>85</v>
      </c>
      <c r="G14" s="128">
        <v>1</v>
      </c>
      <c r="H14" s="132">
        <f>E14*F14*G14</f>
        <v>85</v>
      </c>
    </row>
    <row r="15" spans="1:10" x14ac:dyDescent="0.35">
      <c r="A15" s="178"/>
      <c r="B15" s="178"/>
      <c r="C15" s="130" t="s">
        <v>34</v>
      </c>
      <c r="D15" s="130" t="s">
        <v>18</v>
      </c>
      <c r="E15" s="128">
        <v>1</v>
      </c>
      <c r="F15" s="129">
        <f>'[1] Item List 2024'!D10</f>
        <v>85</v>
      </c>
      <c r="G15" s="128">
        <v>1</v>
      </c>
      <c r="H15" s="132">
        <f>E15*F15*G15</f>
        <v>85</v>
      </c>
    </row>
    <row r="16" spans="1:10" x14ac:dyDescent="0.35">
      <c r="A16" s="178"/>
      <c r="B16" s="178"/>
      <c r="C16" s="133" t="s">
        <v>460</v>
      </c>
      <c r="D16" s="130" t="s">
        <v>18</v>
      </c>
      <c r="E16" s="128">
        <v>1</v>
      </c>
      <c r="F16" s="129">
        <f>'[1] Item List 2024'!D10</f>
        <v>85</v>
      </c>
      <c r="G16" s="128">
        <v>12</v>
      </c>
      <c r="H16" s="132">
        <f>E16*F16*G16</f>
        <v>1020</v>
      </c>
    </row>
    <row r="17" spans="1:10" x14ac:dyDescent="0.35">
      <c r="A17" s="179"/>
      <c r="B17" s="179"/>
      <c r="C17" s="130" t="s">
        <v>31</v>
      </c>
      <c r="D17" s="130" t="s">
        <v>18</v>
      </c>
      <c r="E17" s="128">
        <v>5</v>
      </c>
      <c r="F17" s="129">
        <f>'[1] Item List 2024'!D10</f>
        <v>85</v>
      </c>
      <c r="G17" s="128">
        <v>1</v>
      </c>
      <c r="H17" s="132">
        <f t="shared" si="0"/>
        <v>425</v>
      </c>
      <c r="J17" s="82"/>
    </row>
    <row r="18" spans="1:10" x14ac:dyDescent="0.35">
      <c r="A18" s="179"/>
      <c r="B18" s="179"/>
      <c r="C18" s="133" t="s">
        <v>457</v>
      </c>
      <c r="D18" s="130" t="s">
        <v>18</v>
      </c>
      <c r="E18" s="128">
        <v>2</v>
      </c>
      <c r="F18" s="129">
        <f>'[1] Item List 2024'!D10</f>
        <v>85</v>
      </c>
      <c r="G18" s="128">
        <v>1</v>
      </c>
      <c r="H18" s="132">
        <f t="shared" si="0"/>
        <v>170</v>
      </c>
    </row>
    <row r="19" spans="1:10" x14ac:dyDescent="0.35">
      <c r="A19" s="179"/>
      <c r="B19" s="178" t="s">
        <v>20</v>
      </c>
      <c r="C19" s="130" t="s">
        <v>190</v>
      </c>
      <c r="D19" s="130" t="s">
        <v>39</v>
      </c>
      <c r="E19" s="128">
        <v>1</v>
      </c>
      <c r="F19" s="129">
        <f>'[1] Item List 2024'!D147</f>
        <v>595</v>
      </c>
      <c r="G19" s="128">
        <v>1</v>
      </c>
      <c r="H19" s="132">
        <f t="shared" si="0"/>
        <v>595</v>
      </c>
    </row>
    <row r="20" spans="1:10" ht="42" customHeight="1" x14ac:dyDescent="0.35">
      <c r="A20" s="179"/>
      <c r="B20" s="178"/>
      <c r="C20" s="133" t="s">
        <v>463</v>
      </c>
      <c r="D20" s="130" t="s">
        <v>39</v>
      </c>
      <c r="E20" s="128">
        <v>5</v>
      </c>
      <c r="F20" s="129">
        <f>'[1] Item List 2024'!D149</f>
        <v>95</v>
      </c>
      <c r="G20" s="128">
        <v>1</v>
      </c>
      <c r="H20" s="132">
        <f t="shared" si="0"/>
        <v>475</v>
      </c>
    </row>
    <row r="21" spans="1:10" x14ac:dyDescent="0.35">
      <c r="A21" s="179"/>
      <c r="B21" s="178"/>
      <c r="C21" s="133" t="s">
        <v>464</v>
      </c>
      <c r="D21" s="133" t="s">
        <v>466</v>
      </c>
      <c r="E21" s="128">
        <v>250</v>
      </c>
      <c r="F21" s="129">
        <f>'[1] Item List 2024'!D170</f>
        <v>20</v>
      </c>
      <c r="G21" s="128">
        <v>1</v>
      </c>
      <c r="H21" s="132">
        <f t="shared" si="0"/>
        <v>5000</v>
      </c>
    </row>
    <row r="22" spans="1:10" x14ac:dyDescent="0.35">
      <c r="A22" s="179"/>
      <c r="B22" s="179"/>
      <c r="C22" s="133" t="s">
        <v>540</v>
      </c>
      <c r="D22" s="130" t="s">
        <v>39</v>
      </c>
      <c r="E22" s="128">
        <v>1</v>
      </c>
      <c r="F22" s="129">
        <f>' Item List 2024'!D145</f>
        <v>600</v>
      </c>
      <c r="G22" s="128">
        <v>1</v>
      </c>
      <c r="H22" s="132">
        <f t="shared" si="0"/>
        <v>600</v>
      </c>
    </row>
    <row r="23" spans="1:10" x14ac:dyDescent="0.35">
      <c r="A23" s="179"/>
      <c r="B23" s="179"/>
      <c r="C23" s="133" t="s">
        <v>462</v>
      </c>
      <c r="D23" s="133" t="s">
        <v>201</v>
      </c>
      <c r="E23" s="128">
        <v>1</v>
      </c>
      <c r="F23" s="129">
        <f>'[1] Item List 2024'!D152</f>
        <v>650</v>
      </c>
      <c r="G23" s="128">
        <v>1</v>
      </c>
      <c r="H23" s="132">
        <f t="shared" si="0"/>
        <v>650</v>
      </c>
    </row>
    <row r="24" spans="1:10" x14ac:dyDescent="0.35">
      <c r="A24" s="179"/>
      <c r="B24" s="179"/>
      <c r="C24" s="133" t="s">
        <v>516</v>
      </c>
      <c r="D24" s="133" t="s">
        <v>514</v>
      </c>
      <c r="E24" s="128">
        <v>1000</v>
      </c>
      <c r="F24" s="129">
        <f>' Item List 2024'!D8</f>
        <v>2.8</v>
      </c>
      <c r="G24" s="128">
        <v>1</v>
      </c>
      <c r="H24" s="132">
        <f t="shared" si="0"/>
        <v>2800</v>
      </c>
    </row>
    <row r="25" spans="1:10" x14ac:dyDescent="0.35">
      <c r="A25" s="179"/>
      <c r="B25" s="179"/>
      <c r="C25" s="133" t="s">
        <v>513</v>
      </c>
      <c r="D25" s="133"/>
      <c r="E25" s="128">
        <v>1</v>
      </c>
      <c r="F25" s="129">
        <f>' Item List 2024'!D7</f>
        <v>1000</v>
      </c>
      <c r="G25" s="128">
        <v>1</v>
      </c>
      <c r="H25" s="132">
        <f t="shared" si="0"/>
        <v>1000</v>
      </c>
    </row>
    <row r="26" spans="1:10" x14ac:dyDescent="0.35">
      <c r="A26" s="179"/>
      <c r="B26" s="179"/>
      <c r="C26" s="130" t="s">
        <v>256</v>
      </c>
      <c r="D26" s="130" t="s">
        <v>372</v>
      </c>
      <c r="E26" s="128">
        <v>1</v>
      </c>
      <c r="F26" s="129">
        <f>'[1] Item List 2024'!D227</f>
        <v>180</v>
      </c>
      <c r="G26" s="128">
        <v>1</v>
      </c>
      <c r="H26" s="132">
        <f t="shared" si="0"/>
        <v>180</v>
      </c>
    </row>
    <row r="27" spans="1:10" x14ac:dyDescent="0.35">
      <c r="A27" s="179"/>
      <c r="B27" s="128" t="s">
        <v>367</v>
      </c>
      <c r="C27" s="130" t="s">
        <v>46</v>
      </c>
      <c r="D27" s="130" t="s">
        <v>368</v>
      </c>
      <c r="E27" s="128">
        <v>12</v>
      </c>
      <c r="F27" s="129">
        <f>'[1] Item List 2024'!D9</f>
        <v>550</v>
      </c>
      <c r="G27" s="128">
        <v>1</v>
      </c>
      <c r="H27" s="132">
        <f t="shared" si="0"/>
        <v>6600</v>
      </c>
    </row>
    <row r="28" spans="1:10" x14ac:dyDescent="0.35">
      <c r="A28" s="134"/>
      <c r="B28" s="135" t="s">
        <v>12</v>
      </c>
      <c r="C28" s="135"/>
      <c r="D28" s="135"/>
      <c r="E28" s="135"/>
      <c r="F28" s="135"/>
      <c r="G28" s="135"/>
      <c r="H28" s="136">
        <f>SUM(H6:H27)</f>
        <v>96730</v>
      </c>
      <c r="I28" s="82"/>
    </row>
    <row r="29" spans="1:10" ht="16" thickBot="1" x14ac:dyDescent="0.4"/>
    <row r="30" spans="1:10" ht="16" thickBot="1" x14ac:dyDescent="0.4">
      <c r="A30" s="163" t="s">
        <v>48</v>
      </c>
      <c r="B30" s="164"/>
      <c r="C30" s="117" t="s">
        <v>8</v>
      </c>
      <c r="E30" s="170" t="s">
        <v>49</v>
      </c>
      <c r="F30" s="171"/>
      <c r="G30" s="171"/>
      <c r="H30" s="171"/>
      <c r="I30" s="93">
        <f>B34</f>
        <v>112200</v>
      </c>
    </row>
    <row r="31" spans="1:10" ht="16" thickBot="1" x14ac:dyDescent="0.4">
      <c r="A31" s="119" t="s">
        <v>50</v>
      </c>
      <c r="B31" s="120">
        <v>80</v>
      </c>
      <c r="C31" s="10" t="s">
        <v>512</v>
      </c>
      <c r="E31" s="170" t="s">
        <v>52</v>
      </c>
      <c r="F31" s="171"/>
      <c r="G31" s="171"/>
      <c r="H31" s="171"/>
      <c r="I31" s="94">
        <f>H28</f>
        <v>96730</v>
      </c>
    </row>
    <row r="32" spans="1:10" ht="16" thickBot="1" x14ac:dyDescent="0.4">
      <c r="A32" s="111" t="s">
        <v>53</v>
      </c>
      <c r="B32" s="111">
        <v>1650</v>
      </c>
      <c r="C32" s="137" t="s">
        <v>54</v>
      </c>
      <c r="E32" s="170" t="s">
        <v>55</v>
      </c>
      <c r="F32" s="171"/>
      <c r="G32" s="171"/>
      <c r="H32" s="171"/>
      <c r="I32" s="106">
        <f>I30-I31</f>
        <v>15470</v>
      </c>
    </row>
    <row r="33" spans="1:9" ht="16" thickBot="1" x14ac:dyDescent="0.4">
      <c r="A33" s="111" t="s">
        <v>56</v>
      </c>
      <c r="B33" s="138">
        <f>B32*0.85</f>
        <v>1402.5</v>
      </c>
      <c r="C33" s="137" t="s">
        <v>54</v>
      </c>
      <c r="E33" s="170" t="s">
        <v>57</v>
      </c>
      <c r="F33" s="171"/>
      <c r="G33" s="171"/>
      <c r="H33" s="171"/>
      <c r="I33" s="93">
        <f>B31*B33</f>
        <v>112200</v>
      </c>
    </row>
    <row r="34" spans="1:9" ht="16" thickBot="1" x14ac:dyDescent="0.4">
      <c r="A34" s="21" t="s">
        <v>470</v>
      </c>
      <c r="B34" s="95">
        <f>B31*B33</f>
        <v>112200</v>
      </c>
      <c r="C34" s="139" t="s">
        <v>469</v>
      </c>
      <c r="E34" s="170" t="s">
        <v>58</v>
      </c>
      <c r="F34" s="171"/>
      <c r="G34" s="171"/>
      <c r="H34" s="171"/>
      <c r="I34" s="94">
        <f>H28-H6-H7-H8-H9-H10-H11-H19-H20-H21</f>
        <v>18035</v>
      </c>
    </row>
    <row r="35" spans="1:9" ht="16" thickBot="1" x14ac:dyDescent="0.4">
      <c r="E35" s="170" t="s">
        <v>59</v>
      </c>
      <c r="F35" s="171"/>
      <c r="G35" s="171"/>
      <c r="H35" s="171"/>
      <c r="I35" s="106">
        <f>I33-I34</f>
        <v>94165</v>
      </c>
    </row>
    <row r="37" spans="1:9" x14ac:dyDescent="0.35">
      <c r="A37" s="79" t="s">
        <v>453</v>
      </c>
    </row>
    <row r="38" spans="1:9" ht="16" x14ac:dyDescent="0.35">
      <c r="A38" s="107" t="s">
        <v>535</v>
      </c>
    </row>
    <row r="39" spans="1:9" x14ac:dyDescent="0.35">
      <c r="A39" s="107" t="s">
        <v>455</v>
      </c>
    </row>
    <row r="40" spans="1:9" x14ac:dyDescent="0.35">
      <c r="A40" s="107" t="s">
        <v>536</v>
      </c>
    </row>
    <row r="41" spans="1:9" x14ac:dyDescent="0.35">
      <c r="A41" s="107" t="s">
        <v>541</v>
      </c>
    </row>
    <row r="42" spans="1:9" x14ac:dyDescent="0.35">
      <c r="A42" s="107"/>
    </row>
  </sheetData>
  <mergeCells count="14">
    <mergeCell ref="A5:B5"/>
    <mergeCell ref="A6:A12"/>
    <mergeCell ref="B6:B9"/>
    <mergeCell ref="B10:B12"/>
    <mergeCell ref="A13:A27"/>
    <mergeCell ref="B13:B18"/>
    <mergeCell ref="B19:B26"/>
    <mergeCell ref="E35:H35"/>
    <mergeCell ref="A30:B30"/>
    <mergeCell ref="E30:H30"/>
    <mergeCell ref="E31:H31"/>
    <mergeCell ref="E32:H32"/>
    <mergeCell ref="E33:H33"/>
    <mergeCell ref="E34:H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1"/>
  <sheetViews>
    <sheetView topLeftCell="A22" workbookViewId="0">
      <selection activeCell="L45" sqref="L45"/>
    </sheetView>
  </sheetViews>
  <sheetFormatPr defaultColWidth="11.1640625" defaultRowHeight="15" customHeight="1" x14ac:dyDescent="0.35"/>
  <cols>
    <col min="1" max="1" width="21.58203125" customWidth="1"/>
    <col min="2" max="2" width="14.6640625" customWidth="1"/>
    <col min="3" max="3" width="30" customWidth="1"/>
    <col min="4" max="4" width="10.9140625" customWidth="1"/>
    <col min="5" max="5" width="8.58203125" customWidth="1"/>
    <col min="6" max="6" width="9.08203125" bestFit="1" customWidth="1"/>
    <col min="7" max="7" width="8.58203125" customWidth="1"/>
    <col min="8" max="8" width="10.58203125" customWidth="1"/>
    <col min="9" max="9" width="14.33203125" customWidth="1"/>
    <col min="10" max="25" width="8.58203125" customWidth="1"/>
  </cols>
  <sheetData>
    <row r="1" spans="1:8" ht="15.5" x14ac:dyDescent="0.35">
      <c r="A1" s="1" t="s">
        <v>0</v>
      </c>
      <c r="B1" s="2" t="s">
        <v>337</v>
      </c>
    </row>
    <row r="2" spans="1:8" ht="15.5" x14ac:dyDescent="0.35">
      <c r="A2" s="1" t="s">
        <v>2</v>
      </c>
      <c r="B2" s="2" t="s">
        <v>3</v>
      </c>
    </row>
    <row r="3" spans="1:8" ht="15.5" x14ac:dyDescent="0.35">
      <c r="A3" s="1" t="s">
        <v>4</v>
      </c>
      <c r="B3" s="2" t="s">
        <v>5</v>
      </c>
    </row>
    <row r="4" spans="1:8" ht="15.5" x14ac:dyDescent="0.35"/>
    <row r="5" spans="1:8" ht="15.5" x14ac:dyDescent="0.35">
      <c r="B5" s="17"/>
      <c r="C5" s="18"/>
    </row>
    <row r="6" spans="1:8" ht="15.5" x14ac:dyDescent="0.35"/>
    <row r="7" spans="1:8" ht="15.5" x14ac:dyDescent="0.35">
      <c r="A7" s="145" t="s">
        <v>6</v>
      </c>
      <c r="B7" s="146"/>
      <c r="C7" s="1" t="s">
        <v>7</v>
      </c>
      <c r="D7" s="1" t="s">
        <v>8</v>
      </c>
      <c r="E7" s="1" t="s">
        <v>9</v>
      </c>
      <c r="F7" s="1" t="s">
        <v>10</v>
      </c>
      <c r="G7" s="1" t="s">
        <v>11</v>
      </c>
      <c r="H7" s="1" t="s">
        <v>12</v>
      </c>
    </row>
    <row r="8" spans="1:8" ht="15.5" x14ac:dyDescent="0.35">
      <c r="A8" s="147" t="s">
        <v>13</v>
      </c>
      <c r="B8" s="147" t="s">
        <v>14</v>
      </c>
      <c r="C8" s="3" t="s">
        <v>61</v>
      </c>
      <c r="D8" s="3" t="s">
        <v>16</v>
      </c>
      <c r="E8" s="3">
        <v>2.5</v>
      </c>
      <c r="F8" s="19">
        <f>' Item List 2024'!D2</f>
        <v>600</v>
      </c>
      <c r="G8" s="3">
        <v>1</v>
      </c>
      <c r="H8" s="19">
        <f>E8*F8*G8</f>
        <v>1500</v>
      </c>
    </row>
    <row r="9" spans="1:8" ht="15.5" x14ac:dyDescent="0.35">
      <c r="A9" s="148"/>
      <c r="B9" s="148"/>
      <c r="C9" s="3" t="s">
        <v>452</v>
      </c>
      <c r="D9" s="3" t="s">
        <v>16</v>
      </c>
      <c r="E9" s="3">
        <v>1.5</v>
      </c>
      <c r="F9" s="19">
        <f>' Item List 2024'!D2</f>
        <v>600</v>
      </c>
      <c r="G9" s="3">
        <v>1</v>
      </c>
      <c r="H9" s="3">
        <f t="shared" ref="H9:H35" si="0">E9*F9*G9</f>
        <v>900</v>
      </c>
    </row>
    <row r="10" spans="1:8" ht="15.5" x14ac:dyDescent="0.35">
      <c r="A10" s="148"/>
      <c r="B10" s="148"/>
      <c r="C10" s="3" t="s">
        <v>63</v>
      </c>
      <c r="D10" s="3" t="s">
        <v>16</v>
      </c>
      <c r="E10" s="3">
        <v>1.5</v>
      </c>
      <c r="F10" s="19">
        <f>' Item List 2024'!D4</f>
        <v>600</v>
      </c>
      <c r="G10" s="3">
        <v>1</v>
      </c>
      <c r="H10" s="3">
        <f t="shared" si="0"/>
        <v>900</v>
      </c>
    </row>
    <row r="11" spans="1:8" ht="15.5" x14ac:dyDescent="0.35">
      <c r="A11" s="149"/>
      <c r="B11" s="149"/>
      <c r="C11" s="3" t="s">
        <v>360</v>
      </c>
      <c r="D11" s="3" t="s">
        <v>18</v>
      </c>
      <c r="E11" s="3">
        <v>15</v>
      </c>
      <c r="F11" s="19">
        <f>' Item List 2024'!D11</f>
        <v>85</v>
      </c>
      <c r="G11" s="3">
        <v>1</v>
      </c>
      <c r="H11" s="3">
        <f t="shared" si="0"/>
        <v>1275</v>
      </c>
    </row>
    <row r="12" spans="1:8" ht="15.5" x14ac:dyDescent="0.35">
      <c r="A12" s="149"/>
      <c r="B12" s="150"/>
      <c r="C12" s="3" t="s">
        <v>19</v>
      </c>
      <c r="D12" s="3" t="s">
        <v>18</v>
      </c>
      <c r="E12" s="3">
        <v>15</v>
      </c>
      <c r="F12" s="19">
        <f>' Item List 2024'!D11</f>
        <v>85</v>
      </c>
      <c r="G12" s="3">
        <v>1</v>
      </c>
      <c r="H12" s="3">
        <f t="shared" si="0"/>
        <v>1275</v>
      </c>
    </row>
    <row r="13" spans="1:8" ht="15.5" x14ac:dyDescent="0.35">
      <c r="A13" s="149"/>
      <c r="B13" s="147" t="s">
        <v>20</v>
      </c>
      <c r="C13" s="3" t="s">
        <v>21</v>
      </c>
      <c r="D13" s="3" t="s">
        <v>22</v>
      </c>
      <c r="E13" s="3">
        <v>2222</v>
      </c>
      <c r="F13" s="19">
        <f>' Item List 2024'!D332</f>
        <v>30</v>
      </c>
      <c r="G13" s="3">
        <v>1</v>
      </c>
      <c r="H13" s="3">
        <f t="shared" si="0"/>
        <v>66660</v>
      </c>
    </row>
    <row r="14" spans="1:8" ht="15.5" x14ac:dyDescent="0.35">
      <c r="A14" s="150"/>
      <c r="B14" s="150"/>
      <c r="C14" s="4" t="s">
        <v>23</v>
      </c>
      <c r="D14" s="3" t="s">
        <v>22</v>
      </c>
      <c r="E14" s="3">
        <v>112</v>
      </c>
      <c r="F14" s="19">
        <f>' Item List 2024'!D332</f>
        <v>30</v>
      </c>
      <c r="G14" s="3">
        <v>1</v>
      </c>
      <c r="H14" s="3">
        <f t="shared" si="0"/>
        <v>3360</v>
      </c>
    </row>
    <row r="15" spans="1:8" ht="15.5" x14ac:dyDescent="0.35">
      <c r="A15" s="147" t="s">
        <v>28</v>
      </c>
      <c r="B15" s="147" t="s">
        <v>14</v>
      </c>
      <c r="C15" s="4" t="s">
        <v>30</v>
      </c>
      <c r="D15" s="4" t="s">
        <v>18</v>
      </c>
      <c r="E15" s="3">
        <v>10</v>
      </c>
      <c r="F15" s="19">
        <f>' Item List 2024'!D11</f>
        <v>85</v>
      </c>
      <c r="G15" s="3">
        <v>20</v>
      </c>
      <c r="H15" s="3">
        <f t="shared" si="0"/>
        <v>17000</v>
      </c>
    </row>
    <row r="16" spans="1:8" ht="15.5" x14ac:dyDescent="0.35">
      <c r="A16" s="149"/>
      <c r="B16" s="149"/>
      <c r="C16" s="4" t="s">
        <v>31</v>
      </c>
      <c r="D16" s="4" t="s">
        <v>18</v>
      </c>
      <c r="E16" s="3">
        <v>20</v>
      </c>
      <c r="F16" s="19">
        <f>F12</f>
        <v>85</v>
      </c>
      <c r="G16" s="3">
        <v>1</v>
      </c>
      <c r="H16" s="3">
        <f t="shared" si="0"/>
        <v>1700</v>
      </c>
    </row>
    <row r="17" spans="1:8" ht="15.5" x14ac:dyDescent="0.35">
      <c r="A17" s="149"/>
      <c r="B17" s="149"/>
      <c r="C17" s="4" t="s">
        <v>32</v>
      </c>
      <c r="D17" s="4" t="s">
        <v>18</v>
      </c>
      <c r="E17" s="3">
        <v>25</v>
      </c>
      <c r="F17" s="19">
        <f>' Item List 2024'!D11</f>
        <v>85</v>
      </c>
      <c r="G17" s="3">
        <v>2</v>
      </c>
      <c r="H17" s="3">
        <f t="shared" si="0"/>
        <v>4250</v>
      </c>
    </row>
    <row r="18" spans="1:8" ht="15.5" x14ac:dyDescent="0.35">
      <c r="A18" s="149"/>
      <c r="B18" s="149"/>
      <c r="C18" s="4" t="s">
        <v>33</v>
      </c>
      <c r="D18" s="4" t="s">
        <v>18</v>
      </c>
      <c r="E18" s="3">
        <v>30</v>
      </c>
      <c r="F18" s="19">
        <f t="shared" ref="F18" si="1">F17</f>
        <v>85</v>
      </c>
      <c r="G18" s="3">
        <v>1</v>
      </c>
      <c r="H18" s="3">
        <f t="shared" si="0"/>
        <v>2550</v>
      </c>
    </row>
    <row r="19" spans="1:8" ht="15.5" x14ac:dyDescent="0.35">
      <c r="A19" s="149"/>
      <c r="B19" s="149"/>
      <c r="C19" s="4" t="s">
        <v>361</v>
      </c>
      <c r="D19" s="4" t="s">
        <v>18</v>
      </c>
      <c r="E19" s="3">
        <v>8</v>
      </c>
      <c r="F19" s="19">
        <f>' Item List 2024'!D11</f>
        <v>85</v>
      </c>
      <c r="G19" s="3">
        <v>16</v>
      </c>
      <c r="H19" s="3">
        <f t="shared" si="0"/>
        <v>10880</v>
      </c>
    </row>
    <row r="20" spans="1:8" ht="15.5" x14ac:dyDescent="0.35">
      <c r="A20" s="151"/>
      <c r="B20" s="151"/>
      <c r="C20" s="4" t="s">
        <v>499</v>
      </c>
      <c r="D20" s="4" t="s">
        <v>18</v>
      </c>
      <c r="E20" s="3">
        <v>0.5</v>
      </c>
      <c r="F20" s="19">
        <f>' Item List 2024'!D11</f>
        <v>85</v>
      </c>
      <c r="G20" s="3">
        <v>9</v>
      </c>
      <c r="H20" s="3">
        <f t="shared" si="0"/>
        <v>382.5</v>
      </c>
    </row>
    <row r="21" spans="1:8" ht="15.5" x14ac:dyDescent="0.35">
      <c r="A21" s="149"/>
      <c r="B21" s="149"/>
      <c r="C21" s="4" t="s">
        <v>500</v>
      </c>
      <c r="D21" s="4" t="s">
        <v>18</v>
      </c>
      <c r="E21" s="3">
        <v>15</v>
      </c>
      <c r="F21" s="19">
        <f>' Item List 2024'!D11</f>
        <v>85</v>
      </c>
      <c r="G21" s="3">
        <v>1</v>
      </c>
      <c r="H21" s="3">
        <f t="shared" si="0"/>
        <v>1275</v>
      </c>
    </row>
    <row r="22" spans="1:8" ht="15.5" x14ac:dyDescent="0.35">
      <c r="A22" s="151"/>
      <c r="B22" s="151"/>
      <c r="C22" s="83" t="s">
        <v>517</v>
      </c>
      <c r="D22" s="83" t="s">
        <v>18</v>
      </c>
      <c r="E22" s="3">
        <v>2</v>
      </c>
      <c r="F22" s="19">
        <f>' Item List 2024'!D11</f>
        <v>85</v>
      </c>
      <c r="G22" s="3">
        <v>2</v>
      </c>
      <c r="H22" s="3">
        <f t="shared" si="0"/>
        <v>340</v>
      </c>
    </row>
    <row r="23" spans="1:8" ht="15.5" x14ac:dyDescent="0.35">
      <c r="A23" s="149"/>
      <c r="B23" s="150"/>
      <c r="C23" s="3" t="s">
        <v>498</v>
      </c>
      <c r="D23" s="3" t="s">
        <v>18</v>
      </c>
      <c r="E23" s="3">
        <v>4</v>
      </c>
      <c r="F23" s="19">
        <f>' Item List 2024'!D11</f>
        <v>85</v>
      </c>
      <c r="G23" s="3">
        <v>2</v>
      </c>
      <c r="H23" s="3">
        <f t="shared" si="0"/>
        <v>680</v>
      </c>
    </row>
    <row r="24" spans="1:8" ht="15.5" x14ac:dyDescent="0.35">
      <c r="A24" s="149"/>
      <c r="B24" s="147" t="s">
        <v>20</v>
      </c>
      <c r="C24" s="5" t="s">
        <v>362</v>
      </c>
      <c r="D24" s="5" t="s">
        <v>39</v>
      </c>
      <c r="E24" s="6">
        <v>20</v>
      </c>
      <c r="F24" s="20">
        <f>' Item List 2024'!D151</f>
        <v>95</v>
      </c>
      <c r="G24" s="6">
        <v>1</v>
      </c>
      <c r="H24" s="3">
        <f t="shared" si="0"/>
        <v>1900</v>
      </c>
    </row>
    <row r="25" spans="1:8" ht="15.5" x14ac:dyDescent="0.35">
      <c r="A25" s="149"/>
      <c r="B25" s="149"/>
      <c r="C25" s="4" t="s">
        <v>363</v>
      </c>
      <c r="D25" s="4" t="s">
        <v>39</v>
      </c>
      <c r="E25" s="3">
        <v>3</v>
      </c>
      <c r="F25" s="19">
        <f>' Item List 2024'!D150</f>
        <v>666</v>
      </c>
      <c r="G25" s="3">
        <v>1</v>
      </c>
      <c r="H25" s="3">
        <f t="shared" si="0"/>
        <v>1998</v>
      </c>
    </row>
    <row r="26" spans="1:8" ht="15.5" x14ac:dyDescent="0.35">
      <c r="A26" s="149"/>
      <c r="B26" s="149"/>
      <c r="C26" s="4" t="s">
        <v>364</v>
      </c>
      <c r="D26" s="4" t="s">
        <v>39</v>
      </c>
      <c r="E26" s="3">
        <v>9</v>
      </c>
      <c r="F26" s="19">
        <f>' Item List 2024'!D147</f>
        <v>620</v>
      </c>
      <c r="G26" s="3">
        <v>1</v>
      </c>
      <c r="H26" s="3">
        <f t="shared" si="0"/>
        <v>5580</v>
      </c>
    </row>
    <row r="27" spans="1:8" ht="15.5" x14ac:dyDescent="0.35">
      <c r="A27" s="149"/>
      <c r="B27" s="149"/>
      <c r="C27" s="4" t="s">
        <v>365</v>
      </c>
      <c r="D27" s="4" t="s">
        <v>39</v>
      </c>
      <c r="E27" s="3">
        <v>23</v>
      </c>
      <c r="F27" s="19">
        <f>' Item List 2024'!D148</f>
        <v>690</v>
      </c>
      <c r="G27" s="3">
        <v>1</v>
      </c>
      <c r="H27" s="3">
        <f t="shared" si="0"/>
        <v>15870</v>
      </c>
    </row>
    <row r="28" spans="1:8" ht="15.5" x14ac:dyDescent="0.35">
      <c r="A28" s="149"/>
      <c r="B28" s="149"/>
      <c r="C28" s="4" t="s">
        <v>446</v>
      </c>
      <c r="D28" s="4" t="s">
        <v>201</v>
      </c>
      <c r="E28" s="3">
        <v>2</v>
      </c>
      <c r="F28" s="19">
        <f>' Item List 2024'!D247</f>
        <v>600</v>
      </c>
      <c r="G28" s="3">
        <v>1</v>
      </c>
      <c r="H28" s="3">
        <f t="shared" si="0"/>
        <v>1200</v>
      </c>
    </row>
    <row r="29" spans="1:8" ht="15.5" x14ac:dyDescent="0.35">
      <c r="A29" s="151"/>
      <c r="B29" s="151"/>
      <c r="C29" s="83" t="s">
        <v>518</v>
      </c>
      <c r="D29" s="83" t="s">
        <v>201</v>
      </c>
      <c r="E29" s="3">
        <v>1</v>
      </c>
      <c r="F29" s="19">
        <f>' Item List 2024'!D245</f>
        <v>719</v>
      </c>
      <c r="G29" s="3">
        <v>6</v>
      </c>
      <c r="H29" s="3">
        <f t="shared" si="0"/>
        <v>4314</v>
      </c>
    </row>
    <row r="30" spans="1:8" ht="15.5" x14ac:dyDescent="0.35">
      <c r="A30" s="149"/>
      <c r="B30" s="149"/>
      <c r="C30" s="4" t="s">
        <v>366</v>
      </c>
      <c r="D30" s="4" t="s">
        <v>8</v>
      </c>
      <c r="E30" s="3">
        <v>3000</v>
      </c>
      <c r="F30" s="19">
        <f>' Item List 2024'!D356</f>
        <v>6</v>
      </c>
      <c r="G30" s="3">
        <v>1</v>
      </c>
      <c r="H30" s="3">
        <f t="shared" si="0"/>
        <v>18000</v>
      </c>
    </row>
    <row r="31" spans="1:8" ht="15.5" x14ac:dyDescent="0.35">
      <c r="A31" s="151"/>
      <c r="B31" s="151"/>
      <c r="C31" s="4" t="s">
        <v>502</v>
      </c>
      <c r="D31" s="4" t="s">
        <v>8</v>
      </c>
      <c r="E31" s="3">
        <v>17</v>
      </c>
      <c r="F31" s="19">
        <f>' Item List 2024'!D357</f>
        <v>495</v>
      </c>
      <c r="G31" s="3">
        <v>1</v>
      </c>
      <c r="H31" s="3">
        <f t="shared" si="0"/>
        <v>8415</v>
      </c>
    </row>
    <row r="32" spans="1:8" ht="15.5" x14ac:dyDescent="0.35">
      <c r="A32" s="151"/>
      <c r="B32" s="151"/>
      <c r="C32" s="4" t="s">
        <v>516</v>
      </c>
      <c r="D32" s="4" t="s">
        <v>514</v>
      </c>
      <c r="E32" s="3">
        <v>6000</v>
      </c>
      <c r="F32" s="19">
        <f>' Item List 2024'!D8</f>
        <v>2.8</v>
      </c>
      <c r="G32" s="3">
        <v>2</v>
      </c>
      <c r="H32" s="3">
        <f t="shared" si="0"/>
        <v>33600</v>
      </c>
    </row>
    <row r="33" spans="1:9" ht="15.5" x14ac:dyDescent="0.35">
      <c r="A33" s="151"/>
      <c r="B33" s="151"/>
      <c r="C33" s="4" t="s">
        <v>66</v>
      </c>
      <c r="D33" s="4"/>
      <c r="E33" s="3">
        <v>1</v>
      </c>
      <c r="F33" s="19">
        <f>' Item List 2024'!D6</f>
        <v>1000</v>
      </c>
      <c r="G33" s="3">
        <v>2</v>
      </c>
      <c r="H33" s="3">
        <f t="shared" si="0"/>
        <v>2000</v>
      </c>
    </row>
    <row r="34" spans="1:9" ht="15.5" x14ac:dyDescent="0.35">
      <c r="A34" s="149"/>
      <c r="B34" s="149"/>
      <c r="C34" s="4" t="s">
        <v>503</v>
      </c>
      <c r="D34" s="4" t="s">
        <v>104</v>
      </c>
      <c r="E34" s="19">
        <v>1</v>
      </c>
      <c r="F34" s="19">
        <f>' Item List 2024'!D353</f>
        <v>450</v>
      </c>
      <c r="G34" s="3">
        <v>1</v>
      </c>
      <c r="H34" s="3">
        <f t="shared" si="0"/>
        <v>450</v>
      </c>
    </row>
    <row r="35" spans="1:9" ht="15.5" x14ac:dyDescent="0.35">
      <c r="A35" s="150"/>
      <c r="B35" s="3" t="s">
        <v>367</v>
      </c>
      <c r="C35" s="4" t="s">
        <v>46</v>
      </c>
      <c r="D35" s="83" t="s">
        <v>519</v>
      </c>
      <c r="E35" s="19">
        <v>5</v>
      </c>
      <c r="F35" s="3">
        <v>2220</v>
      </c>
      <c r="G35" s="3">
        <v>1</v>
      </c>
      <c r="H35" s="3">
        <f t="shared" si="0"/>
        <v>11100</v>
      </c>
    </row>
    <row r="36" spans="1:9" ht="15.5" x14ac:dyDescent="0.35">
      <c r="A36" s="3"/>
      <c r="B36" s="1" t="s">
        <v>12</v>
      </c>
      <c r="C36" s="1"/>
      <c r="D36" s="1"/>
      <c r="E36" s="1"/>
      <c r="F36" s="1"/>
      <c r="G36" s="1"/>
      <c r="H36" s="1">
        <f>SUM(H8:H35)</f>
        <v>219354.5</v>
      </c>
    </row>
    <row r="38" spans="1:9" ht="15.5" x14ac:dyDescent="0.35">
      <c r="A38" s="152" t="s">
        <v>48</v>
      </c>
      <c r="B38" s="153"/>
      <c r="C38" s="7" t="s">
        <v>8</v>
      </c>
      <c r="E38" s="142" t="s">
        <v>49</v>
      </c>
      <c r="F38" s="143"/>
      <c r="G38" s="143"/>
      <c r="H38" s="144"/>
      <c r="I38">
        <f>B39*B41</f>
        <v>170000</v>
      </c>
    </row>
    <row r="39" spans="1:9" ht="15.5" x14ac:dyDescent="0.35">
      <c r="A39" s="8" t="s">
        <v>50</v>
      </c>
      <c r="B39" s="9">
        <v>5</v>
      </c>
      <c r="C39" s="10" t="s">
        <v>51</v>
      </c>
      <c r="E39" s="142" t="s">
        <v>52</v>
      </c>
      <c r="F39" s="143"/>
      <c r="G39" s="143"/>
      <c r="H39" s="144"/>
      <c r="I39">
        <f>H36</f>
        <v>219354.5</v>
      </c>
    </row>
    <row r="40" spans="1:9" ht="15.5" x14ac:dyDescent="0.35">
      <c r="A40" s="11" t="s">
        <v>53</v>
      </c>
      <c r="B40" s="9">
        <v>40000</v>
      </c>
      <c r="C40" s="10" t="s">
        <v>54</v>
      </c>
      <c r="E40" s="142" t="s">
        <v>55</v>
      </c>
      <c r="F40" s="143"/>
      <c r="G40" s="143"/>
      <c r="H40" s="144"/>
      <c r="I40" s="79">
        <f>I38-I39</f>
        <v>-49354.5</v>
      </c>
    </row>
    <row r="41" spans="1:9" ht="15.5" x14ac:dyDescent="0.35">
      <c r="A41" s="12" t="s">
        <v>56</v>
      </c>
      <c r="B41" s="13">
        <f>B40*0.85</f>
        <v>34000</v>
      </c>
      <c r="C41" s="10" t="s">
        <v>54</v>
      </c>
      <c r="E41" s="142" t="s">
        <v>57</v>
      </c>
      <c r="F41" s="143"/>
      <c r="G41" s="143"/>
      <c r="H41" s="144"/>
      <c r="I41" s="99">
        <f>B41*B39</f>
        <v>170000</v>
      </c>
    </row>
    <row r="42" spans="1:9" ht="15.5" x14ac:dyDescent="0.35">
      <c r="E42" s="142" t="s">
        <v>58</v>
      </c>
      <c r="F42" s="143"/>
      <c r="G42" s="143"/>
      <c r="H42" s="144"/>
      <c r="I42" s="82">
        <f>H36-H8-H9-H10-H11-H12-H13-H14-H14-H24-H30-H34-H31</f>
        <v>111359.5</v>
      </c>
    </row>
    <row r="43" spans="1:9" ht="15.5" x14ac:dyDescent="0.35">
      <c r="E43" s="142" t="s">
        <v>59</v>
      </c>
      <c r="F43" s="143"/>
      <c r="G43" s="143"/>
      <c r="H43" s="144"/>
      <c r="I43" s="105">
        <f>I41-I42</f>
        <v>58640.5</v>
      </c>
    </row>
    <row r="45" spans="1:9" ht="15" customHeight="1" x14ac:dyDescent="0.35">
      <c r="A45" s="79" t="s">
        <v>453</v>
      </c>
    </row>
    <row r="46" spans="1:9" ht="15" customHeight="1" x14ac:dyDescent="0.35">
      <c r="A46" s="80" t="s">
        <v>496</v>
      </c>
    </row>
    <row r="47" spans="1:9" ht="15" customHeight="1" x14ac:dyDescent="0.35">
      <c r="A47" s="80" t="s">
        <v>455</v>
      </c>
    </row>
    <row r="48" spans="1:9" ht="15" customHeight="1" x14ac:dyDescent="0.35">
      <c r="A48" s="80" t="s">
        <v>497</v>
      </c>
    </row>
    <row r="49" spans="1:1" ht="15" customHeight="1" x14ac:dyDescent="0.35">
      <c r="A49" s="80" t="s">
        <v>506</v>
      </c>
    </row>
    <row r="50" spans="1:1" ht="15" customHeight="1" x14ac:dyDescent="0.35">
      <c r="A50" s="80" t="s">
        <v>488</v>
      </c>
    </row>
    <row r="51" spans="1:1" ht="15" customHeight="1" x14ac:dyDescent="0.35">
      <c r="A51" s="80" t="s">
        <v>521</v>
      </c>
    </row>
  </sheetData>
  <mergeCells count="14">
    <mergeCell ref="E42:H42"/>
    <mergeCell ref="E43:H43"/>
    <mergeCell ref="A7:B7"/>
    <mergeCell ref="A8:A14"/>
    <mergeCell ref="B8:B12"/>
    <mergeCell ref="B13:B14"/>
    <mergeCell ref="A15:A35"/>
    <mergeCell ref="B15:B23"/>
    <mergeCell ref="B24:B34"/>
    <mergeCell ref="A38:B38"/>
    <mergeCell ref="E38:H38"/>
    <mergeCell ref="E39:H39"/>
    <mergeCell ref="E40:H40"/>
    <mergeCell ref="E41:H41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3"/>
  <sheetViews>
    <sheetView topLeftCell="A36" zoomScale="120" zoomScaleNormal="120" workbookViewId="0">
      <selection activeCell="I41" sqref="I41"/>
    </sheetView>
  </sheetViews>
  <sheetFormatPr defaultColWidth="11.1640625" defaultRowHeight="15" customHeight="1" x14ac:dyDescent="0.35"/>
  <cols>
    <col min="1" max="1" width="22.83203125" customWidth="1"/>
    <col min="2" max="2" width="16.58203125" customWidth="1"/>
    <col min="3" max="3" width="27.5" bestFit="1" customWidth="1"/>
    <col min="4" max="4" width="10.1640625" customWidth="1"/>
    <col min="5" max="5" width="8.4140625" customWidth="1"/>
    <col min="6" max="6" width="9.08203125" bestFit="1" customWidth="1"/>
    <col min="7" max="7" width="5.4140625" customWidth="1"/>
    <col min="8" max="8" width="13" customWidth="1"/>
    <col min="9" max="9" width="12.58203125" customWidth="1"/>
    <col min="10" max="10" width="10.08203125" bestFit="1" customWidth="1"/>
    <col min="11" max="25" width="8.58203125" customWidth="1"/>
  </cols>
  <sheetData>
    <row r="1" spans="1:8" ht="15.5" x14ac:dyDescent="0.35">
      <c r="A1" s="1" t="s">
        <v>0</v>
      </c>
      <c r="B1" s="96" t="s">
        <v>379</v>
      </c>
    </row>
    <row r="2" spans="1:8" ht="15.5" x14ac:dyDescent="0.35">
      <c r="A2" s="1" t="s">
        <v>2</v>
      </c>
      <c r="B2" s="2" t="s">
        <v>3</v>
      </c>
    </row>
    <row r="3" spans="1:8" ht="15.5" x14ac:dyDescent="0.35">
      <c r="A3" s="1" t="s">
        <v>4</v>
      </c>
      <c r="B3" s="96" t="s">
        <v>5</v>
      </c>
    </row>
    <row r="4" spans="1:8" ht="15.5" x14ac:dyDescent="0.35"/>
    <row r="5" spans="1:8" ht="15.5" x14ac:dyDescent="0.35">
      <c r="A5" s="145" t="s">
        <v>6</v>
      </c>
      <c r="B5" s="146"/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</row>
    <row r="6" spans="1:8" ht="15.5" x14ac:dyDescent="0.35">
      <c r="A6" s="147" t="s">
        <v>13</v>
      </c>
      <c r="B6" s="147" t="s">
        <v>14</v>
      </c>
      <c r="C6" s="3" t="s">
        <v>359</v>
      </c>
      <c r="D6" s="3" t="s">
        <v>16</v>
      </c>
      <c r="E6" s="3">
        <v>2.5</v>
      </c>
      <c r="F6" s="19">
        <f>' Item List 2024'!D2</f>
        <v>600</v>
      </c>
      <c r="G6" s="3">
        <v>1</v>
      </c>
      <c r="H6" s="19">
        <f>E6*F6*G6</f>
        <v>1500</v>
      </c>
    </row>
    <row r="7" spans="1:8" ht="15.5" x14ac:dyDescent="0.35">
      <c r="A7" s="148"/>
      <c r="B7" s="148"/>
      <c r="C7" s="3" t="s">
        <v>452</v>
      </c>
      <c r="D7" s="3" t="s">
        <v>16</v>
      </c>
      <c r="E7" s="3">
        <v>1.5</v>
      </c>
      <c r="F7" s="19">
        <f>' Item List 2024'!D2</f>
        <v>600</v>
      </c>
      <c r="G7" s="3">
        <v>1</v>
      </c>
      <c r="H7" s="19">
        <f t="shared" ref="H7:H36" si="0">E7*F7*G7</f>
        <v>900</v>
      </c>
    </row>
    <row r="8" spans="1:8" ht="15.5" x14ac:dyDescent="0.35">
      <c r="A8" s="148"/>
      <c r="B8" s="148"/>
      <c r="C8" s="3" t="s">
        <v>63</v>
      </c>
      <c r="D8" s="3" t="s">
        <v>16</v>
      </c>
      <c r="E8" s="3">
        <v>1.5</v>
      </c>
      <c r="F8" s="19">
        <f>' Item List 2024'!D4</f>
        <v>600</v>
      </c>
      <c r="G8" s="3">
        <v>1</v>
      </c>
      <c r="H8" s="19">
        <f t="shared" si="0"/>
        <v>900</v>
      </c>
    </row>
    <row r="9" spans="1:8" ht="15.5" x14ac:dyDescent="0.35">
      <c r="A9" s="149"/>
      <c r="B9" s="149"/>
      <c r="C9" s="3" t="s">
        <v>360</v>
      </c>
      <c r="D9" s="3" t="s">
        <v>18</v>
      </c>
      <c r="E9" s="3">
        <v>10</v>
      </c>
      <c r="F9" s="19">
        <f>' Item List 2024'!D11</f>
        <v>85</v>
      </c>
      <c r="G9" s="3">
        <v>1</v>
      </c>
      <c r="H9" s="19">
        <f t="shared" si="0"/>
        <v>850</v>
      </c>
    </row>
    <row r="10" spans="1:8" ht="15.5" x14ac:dyDescent="0.35">
      <c r="A10" s="149"/>
      <c r="B10" s="150"/>
      <c r="C10" s="3" t="s">
        <v>19</v>
      </c>
      <c r="D10" s="3" t="s">
        <v>18</v>
      </c>
      <c r="E10" s="3">
        <v>5</v>
      </c>
      <c r="F10" s="19">
        <f>' Item List 2024'!D11</f>
        <v>85</v>
      </c>
      <c r="G10" s="3">
        <v>1</v>
      </c>
      <c r="H10" s="81">
        <f t="shared" si="0"/>
        <v>425</v>
      </c>
    </row>
    <row r="11" spans="1:8" ht="15.5" x14ac:dyDescent="0.35">
      <c r="A11" s="149"/>
      <c r="B11" s="147" t="s">
        <v>20</v>
      </c>
      <c r="C11" s="3" t="s">
        <v>21</v>
      </c>
      <c r="D11" s="3" t="s">
        <v>22</v>
      </c>
      <c r="E11" s="3">
        <v>2000</v>
      </c>
      <c r="F11" s="19">
        <f>' Item List 2024'!D336</f>
        <v>50</v>
      </c>
      <c r="G11" s="3">
        <v>1</v>
      </c>
      <c r="H11" s="19">
        <f t="shared" si="0"/>
        <v>100000</v>
      </c>
    </row>
    <row r="12" spans="1:8" ht="15.5" x14ac:dyDescent="0.35">
      <c r="A12" s="150"/>
      <c r="B12" s="150"/>
      <c r="C12" s="4" t="s">
        <v>23</v>
      </c>
      <c r="D12" s="4" t="s">
        <v>22</v>
      </c>
      <c r="E12" s="3">
        <v>100</v>
      </c>
      <c r="F12" s="19">
        <f>' Item List 2024'!D336</f>
        <v>50</v>
      </c>
      <c r="G12" s="3">
        <v>1</v>
      </c>
      <c r="H12" s="19">
        <f t="shared" si="0"/>
        <v>5000</v>
      </c>
    </row>
    <row r="13" spans="1:8" ht="15.5" x14ac:dyDescent="0.35">
      <c r="A13" s="147" t="s">
        <v>28</v>
      </c>
      <c r="B13" s="147" t="s">
        <v>29</v>
      </c>
      <c r="C13" s="4" t="s">
        <v>30</v>
      </c>
      <c r="D13" s="4" t="s">
        <v>18</v>
      </c>
      <c r="E13" s="3">
        <v>2</v>
      </c>
      <c r="F13" s="19">
        <f>' Item List 2024'!D11</f>
        <v>85</v>
      </c>
      <c r="G13" s="3">
        <v>4</v>
      </c>
      <c r="H13" s="81">
        <f t="shared" si="0"/>
        <v>680</v>
      </c>
    </row>
    <row r="14" spans="1:8" ht="15.5" x14ac:dyDescent="0.35">
      <c r="A14" s="148"/>
      <c r="B14" s="148"/>
      <c r="C14" s="4" t="s">
        <v>32</v>
      </c>
      <c r="D14" s="4" t="s">
        <v>18</v>
      </c>
      <c r="E14" s="3">
        <v>36</v>
      </c>
      <c r="F14" s="19">
        <f>' Item List 2024'!D11</f>
        <v>85</v>
      </c>
      <c r="G14" s="3">
        <v>1</v>
      </c>
      <c r="H14" s="81">
        <f>E14*F14*G14</f>
        <v>3060</v>
      </c>
    </row>
    <row r="15" spans="1:8" ht="15.5" x14ac:dyDescent="0.35">
      <c r="A15" s="148"/>
      <c r="B15" s="148"/>
      <c r="C15" s="4" t="s">
        <v>34</v>
      </c>
      <c r="D15" s="4" t="s">
        <v>18</v>
      </c>
      <c r="E15" s="3">
        <v>36</v>
      </c>
      <c r="F15" s="19">
        <f>' Item List 2024'!D11</f>
        <v>85</v>
      </c>
      <c r="G15" s="3">
        <v>1</v>
      </c>
      <c r="H15" s="81">
        <f>E15*F15*G15</f>
        <v>3060</v>
      </c>
    </row>
    <row r="16" spans="1:8" ht="15.5" x14ac:dyDescent="0.35">
      <c r="A16" s="148"/>
      <c r="B16" s="148"/>
      <c r="C16" s="83" t="s">
        <v>460</v>
      </c>
      <c r="D16" s="4" t="s">
        <v>18</v>
      </c>
      <c r="E16" s="3">
        <v>2</v>
      </c>
      <c r="F16" s="19">
        <f>' Item List 2024'!D11</f>
        <v>85</v>
      </c>
      <c r="G16" s="3">
        <v>4</v>
      </c>
      <c r="H16" s="81">
        <f>E16*F16*G16</f>
        <v>680</v>
      </c>
    </row>
    <row r="17" spans="1:10" ht="15.5" x14ac:dyDescent="0.35">
      <c r="A17" s="148"/>
      <c r="B17" s="148"/>
      <c r="C17" s="4" t="s">
        <v>35</v>
      </c>
      <c r="D17" s="4" t="s">
        <v>18</v>
      </c>
      <c r="E17" s="3">
        <v>3</v>
      </c>
      <c r="F17" s="19">
        <f>' Item List 2024'!D11</f>
        <v>85</v>
      </c>
      <c r="G17" s="3">
        <v>1</v>
      </c>
      <c r="H17" s="81">
        <f>E17*F17*G17</f>
        <v>255</v>
      </c>
    </row>
    <row r="18" spans="1:10" ht="15.5" x14ac:dyDescent="0.35">
      <c r="A18" s="149"/>
      <c r="B18" s="149"/>
      <c r="C18" s="4" t="s">
        <v>31</v>
      </c>
      <c r="D18" s="4" t="s">
        <v>18</v>
      </c>
      <c r="E18" s="3">
        <v>15</v>
      </c>
      <c r="F18" s="19">
        <f>' Item List 2024'!D11</f>
        <v>85</v>
      </c>
      <c r="G18" s="3">
        <v>1</v>
      </c>
      <c r="H18" s="81">
        <f t="shared" si="0"/>
        <v>1275</v>
      </c>
      <c r="J18" s="82"/>
    </row>
    <row r="19" spans="1:10" ht="15.5" x14ac:dyDescent="0.35">
      <c r="A19" s="149"/>
      <c r="B19" s="149"/>
      <c r="C19" s="83" t="s">
        <v>457</v>
      </c>
      <c r="D19" s="4" t="s">
        <v>18</v>
      </c>
      <c r="E19" s="3">
        <v>10</v>
      </c>
      <c r="F19" s="19">
        <f>' Item List 2024'!D11</f>
        <v>85</v>
      </c>
      <c r="G19" s="3">
        <v>1</v>
      </c>
      <c r="H19" s="81">
        <f t="shared" si="0"/>
        <v>850</v>
      </c>
    </row>
    <row r="20" spans="1:10" ht="15.5" x14ac:dyDescent="0.35">
      <c r="A20" s="149"/>
      <c r="B20" s="147" t="s">
        <v>20</v>
      </c>
      <c r="C20" s="4" t="s">
        <v>190</v>
      </c>
      <c r="D20" s="4" t="s">
        <v>39</v>
      </c>
      <c r="E20" s="3">
        <v>2</v>
      </c>
      <c r="F20" s="19">
        <f>' Item List 2024'!D149</f>
        <v>595</v>
      </c>
      <c r="G20" s="3">
        <v>1</v>
      </c>
      <c r="H20" s="81">
        <f t="shared" si="0"/>
        <v>1190</v>
      </c>
    </row>
    <row r="21" spans="1:10" ht="15.5" x14ac:dyDescent="0.35">
      <c r="A21" s="151"/>
      <c r="B21" s="148"/>
      <c r="C21" s="83" t="s">
        <v>463</v>
      </c>
      <c r="D21" s="4" t="s">
        <v>39</v>
      </c>
      <c r="E21" s="3">
        <v>20</v>
      </c>
      <c r="F21" s="19">
        <f>' Item List 2024'!D151</f>
        <v>95</v>
      </c>
      <c r="G21" s="3">
        <v>1</v>
      </c>
      <c r="H21" s="81">
        <f t="shared" si="0"/>
        <v>1900</v>
      </c>
    </row>
    <row r="22" spans="1:10" ht="15.5" x14ac:dyDescent="0.35">
      <c r="A22" s="151"/>
      <c r="B22" s="148"/>
      <c r="C22" s="83" t="s">
        <v>464</v>
      </c>
      <c r="D22" s="83" t="s">
        <v>466</v>
      </c>
      <c r="E22" s="3">
        <v>140</v>
      </c>
      <c r="F22" s="19">
        <f>' Item List 2024'!D172</f>
        <v>20</v>
      </c>
      <c r="G22" s="3">
        <v>1</v>
      </c>
      <c r="H22" s="81">
        <f t="shared" si="0"/>
        <v>2800</v>
      </c>
    </row>
    <row r="23" spans="1:10" ht="15.5" x14ac:dyDescent="0.35">
      <c r="A23" s="149"/>
      <c r="B23" s="149"/>
      <c r="C23" s="4" t="s">
        <v>371</v>
      </c>
      <c r="D23" s="4" t="s">
        <v>39</v>
      </c>
      <c r="E23" s="3">
        <v>2</v>
      </c>
      <c r="F23" s="19">
        <f>' Item List 2024'!D144</f>
        <v>650</v>
      </c>
      <c r="G23" s="3">
        <v>1</v>
      </c>
      <c r="H23" s="81">
        <f t="shared" si="0"/>
        <v>1300</v>
      </c>
    </row>
    <row r="24" spans="1:10" ht="15.5" x14ac:dyDescent="0.35">
      <c r="A24" s="151"/>
      <c r="B24" s="151"/>
      <c r="C24" s="83" t="s">
        <v>462</v>
      </c>
      <c r="D24" s="83" t="s">
        <v>201</v>
      </c>
      <c r="E24" s="3">
        <v>3</v>
      </c>
      <c r="F24" s="19">
        <f>' Item List 2024'!D154</f>
        <v>650</v>
      </c>
      <c r="G24" s="3">
        <v>1</v>
      </c>
      <c r="H24" s="81">
        <f t="shared" si="0"/>
        <v>1950</v>
      </c>
    </row>
    <row r="25" spans="1:10" ht="15.5" x14ac:dyDescent="0.35">
      <c r="A25" s="149"/>
      <c r="B25" s="149"/>
      <c r="C25" s="4" t="s">
        <v>380</v>
      </c>
      <c r="D25" s="4" t="s">
        <v>123</v>
      </c>
      <c r="E25" s="3">
        <v>3</v>
      </c>
      <c r="F25" s="19">
        <f>' Item List 2024'!D181</f>
        <v>470</v>
      </c>
      <c r="G25" s="3">
        <v>1</v>
      </c>
      <c r="H25" s="81">
        <f t="shared" si="0"/>
        <v>1410</v>
      </c>
    </row>
    <row r="26" spans="1:10" ht="15.5" x14ac:dyDescent="0.35">
      <c r="A26" s="149"/>
      <c r="B26" s="149"/>
      <c r="C26" s="4" t="s">
        <v>381</v>
      </c>
      <c r="D26" s="4" t="s">
        <v>123</v>
      </c>
      <c r="E26" s="3">
        <v>3</v>
      </c>
      <c r="F26" s="19">
        <f>' Item List 2024'!D184</f>
        <v>340</v>
      </c>
      <c r="G26" s="3">
        <v>1</v>
      </c>
      <c r="H26" s="81">
        <f t="shared" si="0"/>
        <v>1020</v>
      </c>
    </row>
    <row r="27" spans="1:10" ht="15.5" x14ac:dyDescent="0.35">
      <c r="A27" s="151"/>
      <c r="B27" s="151"/>
      <c r="C27" s="83" t="s">
        <v>424</v>
      </c>
      <c r="D27" s="83" t="s">
        <v>485</v>
      </c>
      <c r="E27" s="3">
        <v>2</v>
      </c>
      <c r="F27" s="19">
        <f>' Item List 2024'!D191</f>
        <v>900</v>
      </c>
      <c r="G27" s="3">
        <v>1</v>
      </c>
      <c r="H27" s="81">
        <f t="shared" si="0"/>
        <v>1800</v>
      </c>
    </row>
    <row r="28" spans="1:10" ht="15.5" x14ac:dyDescent="0.35">
      <c r="A28" s="151"/>
      <c r="B28" s="151"/>
      <c r="C28" s="83" t="s">
        <v>423</v>
      </c>
      <c r="D28" s="83" t="s">
        <v>200</v>
      </c>
      <c r="E28" s="3">
        <v>1</v>
      </c>
      <c r="F28" s="19">
        <f>' Item List 2024'!D190</f>
        <v>716</v>
      </c>
      <c r="G28" s="3">
        <v>1</v>
      </c>
      <c r="H28" s="81">
        <f t="shared" si="0"/>
        <v>716</v>
      </c>
    </row>
    <row r="29" spans="1:10" ht="15.5" x14ac:dyDescent="0.35">
      <c r="A29" s="151"/>
      <c r="B29" s="151"/>
      <c r="C29" s="83" t="s">
        <v>493</v>
      </c>
      <c r="D29" s="83" t="s">
        <v>201</v>
      </c>
      <c r="E29" s="3">
        <v>2</v>
      </c>
      <c r="F29" s="19">
        <f>' Item List 2024'!D247</f>
        <v>600</v>
      </c>
      <c r="G29" s="3">
        <v>1</v>
      </c>
      <c r="H29" s="81">
        <f t="shared" si="0"/>
        <v>1200</v>
      </c>
    </row>
    <row r="30" spans="1:10" ht="15.5" x14ac:dyDescent="0.35">
      <c r="A30" s="151"/>
      <c r="B30" s="151"/>
      <c r="C30" s="83" t="s">
        <v>483</v>
      </c>
      <c r="D30" s="83" t="s">
        <v>200</v>
      </c>
      <c r="E30" s="3">
        <v>1</v>
      </c>
      <c r="F30" s="19">
        <f>' Item List 2024'!D203</f>
        <v>744</v>
      </c>
      <c r="G30" s="3">
        <v>1</v>
      </c>
      <c r="H30" s="81">
        <f t="shared" si="0"/>
        <v>744</v>
      </c>
    </row>
    <row r="31" spans="1:10" ht="15.5" x14ac:dyDescent="0.35">
      <c r="A31" s="149"/>
      <c r="B31" s="149"/>
      <c r="C31" s="83" t="s">
        <v>261</v>
      </c>
      <c r="D31" s="83" t="s">
        <v>200</v>
      </c>
      <c r="E31" s="3">
        <v>1</v>
      </c>
      <c r="F31" s="19">
        <f>' Item List 2024'!D205</f>
        <v>1710</v>
      </c>
      <c r="G31" s="3">
        <v>1</v>
      </c>
      <c r="H31" s="81">
        <f t="shared" si="0"/>
        <v>1710</v>
      </c>
    </row>
    <row r="32" spans="1:10" ht="15.5" x14ac:dyDescent="0.35">
      <c r="A32" s="149"/>
      <c r="B32" s="149"/>
      <c r="C32" s="83" t="s">
        <v>467</v>
      </c>
      <c r="D32" s="83" t="s">
        <v>468</v>
      </c>
      <c r="E32" s="3">
        <v>1</v>
      </c>
      <c r="F32" s="19">
        <f>' Item List 2024'!D183</f>
        <v>65</v>
      </c>
      <c r="G32" s="3">
        <v>1</v>
      </c>
      <c r="H32" s="81">
        <f t="shared" si="0"/>
        <v>65</v>
      </c>
    </row>
    <row r="33" spans="1:9" ht="15.5" x14ac:dyDescent="0.35">
      <c r="A33" s="151"/>
      <c r="B33" s="151"/>
      <c r="C33" s="83" t="s">
        <v>516</v>
      </c>
      <c r="D33" s="83" t="s">
        <v>514</v>
      </c>
      <c r="E33" s="3">
        <v>1000</v>
      </c>
      <c r="F33" s="19">
        <f>' Item List 2024'!D8</f>
        <v>2.8</v>
      </c>
      <c r="G33" s="3">
        <v>2</v>
      </c>
      <c r="H33" s="81">
        <f t="shared" si="0"/>
        <v>5600</v>
      </c>
    </row>
    <row r="34" spans="1:9" ht="15.5" x14ac:dyDescent="0.35">
      <c r="A34" s="151"/>
      <c r="B34" s="151"/>
      <c r="C34" s="83" t="s">
        <v>513</v>
      </c>
      <c r="D34" s="83"/>
      <c r="E34" s="3">
        <v>1</v>
      </c>
      <c r="F34" s="19">
        <f>' Item List 2024'!D7</f>
        <v>1000</v>
      </c>
      <c r="G34" s="3">
        <v>2</v>
      </c>
      <c r="H34" s="81">
        <f t="shared" si="0"/>
        <v>2000</v>
      </c>
    </row>
    <row r="35" spans="1:9" ht="15.5" x14ac:dyDescent="0.35">
      <c r="A35" s="149"/>
      <c r="B35" s="150"/>
      <c r="C35" s="4" t="s">
        <v>256</v>
      </c>
      <c r="D35" s="4" t="s">
        <v>372</v>
      </c>
      <c r="E35" s="3">
        <v>4</v>
      </c>
      <c r="F35" s="19">
        <f>' Item List 2024'!D229</f>
        <v>180</v>
      </c>
      <c r="G35" s="3">
        <v>1</v>
      </c>
      <c r="H35" s="81">
        <f t="shared" si="0"/>
        <v>720</v>
      </c>
    </row>
    <row r="36" spans="1:9" ht="15.5" x14ac:dyDescent="0.35">
      <c r="A36" s="150"/>
      <c r="B36" s="3" t="s">
        <v>367</v>
      </c>
      <c r="C36" s="4" t="s">
        <v>46</v>
      </c>
      <c r="D36" s="4" t="s">
        <v>368</v>
      </c>
      <c r="E36" s="3">
        <v>12</v>
      </c>
      <c r="F36" s="19">
        <f>' Item List 2024'!D10</f>
        <v>550</v>
      </c>
      <c r="G36" s="3">
        <v>1</v>
      </c>
      <c r="H36" s="81">
        <f t="shared" si="0"/>
        <v>6600</v>
      </c>
    </row>
    <row r="37" spans="1:9" ht="15.5" x14ac:dyDescent="0.35">
      <c r="A37" s="3"/>
      <c r="B37" s="1" t="s">
        <v>12</v>
      </c>
      <c r="C37" s="1"/>
      <c r="D37" s="1"/>
      <c r="E37" s="1"/>
      <c r="F37" s="1"/>
      <c r="G37" s="1"/>
      <c r="H37" s="88">
        <f>SUM(H6:H36)</f>
        <v>152160</v>
      </c>
      <c r="I37" s="82"/>
    </row>
    <row r="38" spans="1:9" ht="15" customHeight="1" thickBot="1" x14ac:dyDescent="0.4"/>
    <row r="39" spans="1:9" ht="16" thickBot="1" x14ac:dyDescent="0.4">
      <c r="A39" s="152" t="s">
        <v>48</v>
      </c>
      <c r="B39" s="153"/>
      <c r="C39" s="7" t="s">
        <v>8</v>
      </c>
      <c r="E39" s="154" t="s">
        <v>490</v>
      </c>
      <c r="F39" s="155"/>
      <c r="G39" s="155"/>
      <c r="H39" s="155"/>
      <c r="I39" s="93">
        <f>B43</f>
        <v>170000</v>
      </c>
    </row>
    <row r="40" spans="1:9" ht="16" thickBot="1" x14ac:dyDescent="0.4">
      <c r="A40" s="8" t="s">
        <v>50</v>
      </c>
      <c r="B40" s="9">
        <v>10</v>
      </c>
      <c r="C40" s="89" t="s">
        <v>469</v>
      </c>
      <c r="E40" s="154" t="s">
        <v>491</v>
      </c>
      <c r="F40" s="155"/>
      <c r="G40" s="155"/>
      <c r="H40" s="155"/>
      <c r="I40" s="94">
        <f>H37</f>
        <v>152160</v>
      </c>
    </row>
    <row r="41" spans="1:9" ht="16" thickBot="1" x14ac:dyDescent="0.4">
      <c r="A41" s="3" t="s">
        <v>53</v>
      </c>
      <c r="B41" s="3">
        <v>20000</v>
      </c>
      <c r="C41" s="90" t="s">
        <v>54</v>
      </c>
      <c r="E41" s="154" t="s">
        <v>492</v>
      </c>
      <c r="F41" s="155"/>
      <c r="G41" s="155"/>
      <c r="H41" s="155"/>
      <c r="I41" s="106">
        <f>I39-I40</f>
        <v>17840</v>
      </c>
    </row>
    <row r="42" spans="1:9" ht="16" thickBot="1" x14ac:dyDescent="0.4">
      <c r="A42" s="3" t="s">
        <v>56</v>
      </c>
      <c r="B42" s="81">
        <f>B41*0.85</f>
        <v>17000</v>
      </c>
      <c r="C42" s="90" t="s">
        <v>54</v>
      </c>
      <c r="E42" s="154" t="s">
        <v>57</v>
      </c>
      <c r="F42" s="155"/>
      <c r="G42" s="155"/>
      <c r="H42" s="155"/>
      <c r="I42" s="93">
        <f>B40*B42</f>
        <v>170000</v>
      </c>
    </row>
    <row r="43" spans="1:9" ht="16" thickBot="1" x14ac:dyDescent="0.4">
      <c r="A43" s="91" t="s">
        <v>470</v>
      </c>
      <c r="B43" s="95">
        <f>B40*B42</f>
        <v>170000</v>
      </c>
      <c r="C43" s="92" t="s">
        <v>469</v>
      </c>
      <c r="E43" s="154" t="s">
        <v>58</v>
      </c>
      <c r="F43" s="155"/>
      <c r="G43" s="155"/>
      <c r="H43" s="155"/>
      <c r="I43" s="94">
        <f>H37-H6-H7-H8-H9-H10-H11-H12-H20-H21-H22</f>
        <v>36695</v>
      </c>
    </row>
    <row r="44" spans="1:9" ht="16" thickBot="1" x14ac:dyDescent="0.4">
      <c r="E44" s="154" t="s">
        <v>59</v>
      </c>
      <c r="F44" s="155"/>
      <c r="G44" s="155"/>
      <c r="H44" s="155"/>
      <c r="I44" s="106">
        <f>I42-I43</f>
        <v>133305</v>
      </c>
    </row>
    <row r="46" spans="1:9" ht="15" customHeight="1" x14ac:dyDescent="0.35">
      <c r="A46" s="79" t="s">
        <v>453</v>
      </c>
    </row>
    <row r="47" spans="1:9" ht="15" customHeight="1" x14ac:dyDescent="0.35">
      <c r="A47" s="80" t="s">
        <v>486</v>
      </c>
    </row>
    <row r="48" spans="1:9" ht="15" customHeight="1" x14ac:dyDescent="0.35">
      <c r="A48" s="80" t="s">
        <v>455</v>
      </c>
    </row>
    <row r="49" spans="1:1" ht="15" customHeight="1" x14ac:dyDescent="0.35">
      <c r="A49" s="80" t="s">
        <v>489</v>
      </c>
    </row>
    <row r="50" spans="1:1" ht="15" customHeight="1" x14ac:dyDescent="0.35">
      <c r="A50" s="80" t="s">
        <v>458</v>
      </c>
    </row>
    <row r="51" spans="1:1" ht="15" customHeight="1" x14ac:dyDescent="0.35">
      <c r="A51" s="80" t="s">
        <v>487</v>
      </c>
    </row>
    <row r="52" spans="1:1" ht="15" customHeight="1" x14ac:dyDescent="0.35">
      <c r="A52" s="80" t="s">
        <v>488</v>
      </c>
    </row>
    <row r="53" spans="1:1" ht="15" customHeight="1" x14ac:dyDescent="0.35">
      <c r="A53" s="107" t="s">
        <v>542</v>
      </c>
    </row>
  </sheetData>
  <mergeCells count="14">
    <mergeCell ref="A5:B5"/>
    <mergeCell ref="A6:A12"/>
    <mergeCell ref="B6:B10"/>
    <mergeCell ref="B11:B12"/>
    <mergeCell ref="A13:A36"/>
    <mergeCell ref="B13:B19"/>
    <mergeCell ref="B20:B35"/>
    <mergeCell ref="E44:H44"/>
    <mergeCell ref="A39:B39"/>
    <mergeCell ref="E39:H39"/>
    <mergeCell ref="E40:H40"/>
    <mergeCell ref="E41:H41"/>
    <mergeCell ref="E42:H42"/>
    <mergeCell ref="E43:H43"/>
  </mergeCells>
  <pageMargins left="0.51181102362204722" right="0.31496062992125984" top="0.35433070866141736" bottom="0.35433070866141736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1"/>
  <sheetViews>
    <sheetView zoomScale="120" zoomScaleNormal="120" workbookViewId="0">
      <selection activeCell="E32" sqref="E32"/>
    </sheetView>
  </sheetViews>
  <sheetFormatPr defaultColWidth="11.1640625" defaultRowHeight="15" customHeight="1" x14ac:dyDescent="0.35"/>
  <cols>
    <col min="1" max="1" width="22.83203125" customWidth="1"/>
    <col min="2" max="2" width="16.58203125" customWidth="1"/>
    <col min="3" max="3" width="27.5" bestFit="1" customWidth="1"/>
    <col min="4" max="4" width="10.1640625" customWidth="1"/>
    <col min="5" max="5" width="8.4140625" customWidth="1"/>
    <col min="6" max="6" width="9.08203125" bestFit="1" customWidth="1"/>
    <col min="7" max="7" width="5.4140625" customWidth="1"/>
    <col min="8" max="9" width="11.08203125" bestFit="1" customWidth="1"/>
    <col min="10" max="10" width="10.08203125" bestFit="1" customWidth="1"/>
    <col min="11" max="25" width="8.58203125" customWidth="1"/>
  </cols>
  <sheetData>
    <row r="1" spans="1:10" ht="15.5" x14ac:dyDescent="0.35">
      <c r="A1" s="1" t="s">
        <v>0</v>
      </c>
      <c r="B1" s="96" t="s">
        <v>477</v>
      </c>
    </row>
    <row r="2" spans="1:10" ht="15.5" x14ac:dyDescent="0.35">
      <c r="A2" s="1" t="s">
        <v>2</v>
      </c>
      <c r="B2" s="2" t="s">
        <v>3</v>
      </c>
    </row>
    <row r="3" spans="1:10" ht="15.5" x14ac:dyDescent="0.35">
      <c r="A3" s="1" t="s">
        <v>4</v>
      </c>
      <c r="B3" s="2" t="s">
        <v>370</v>
      </c>
    </row>
    <row r="4" spans="1:10" ht="15.5" x14ac:dyDescent="0.35"/>
    <row r="5" spans="1:10" ht="15.5" x14ac:dyDescent="0.35">
      <c r="A5" s="145" t="s">
        <v>6</v>
      </c>
      <c r="B5" s="146"/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525</v>
      </c>
      <c r="I5" s="79" t="s">
        <v>524</v>
      </c>
      <c r="J5" s="79" t="s">
        <v>526</v>
      </c>
    </row>
    <row r="6" spans="1:10" ht="15.5" x14ac:dyDescent="0.35">
      <c r="A6" s="147" t="s">
        <v>13</v>
      </c>
      <c r="B6" s="157" t="s">
        <v>14</v>
      </c>
      <c r="C6" s="3" t="s">
        <v>359</v>
      </c>
      <c r="D6" s="3" t="s">
        <v>16</v>
      </c>
      <c r="E6" s="3">
        <v>2.5</v>
      </c>
      <c r="F6" s="19">
        <f>' Item List 2024'!D2</f>
        <v>600</v>
      </c>
      <c r="G6" s="3">
        <v>1</v>
      </c>
      <c r="H6" s="19">
        <f>E6*F6*G6</f>
        <v>1500</v>
      </c>
    </row>
    <row r="7" spans="1:10" ht="15.5" x14ac:dyDescent="0.35">
      <c r="A7" s="148"/>
      <c r="B7" s="158"/>
      <c r="C7" s="3" t="s">
        <v>452</v>
      </c>
      <c r="D7" s="3" t="s">
        <v>16</v>
      </c>
      <c r="E7" s="3">
        <v>1.5</v>
      </c>
      <c r="F7" s="19">
        <f>' Item List 2024'!D2</f>
        <v>600</v>
      </c>
      <c r="G7" s="3">
        <v>1</v>
      </c>
      <c r="H7" s="19">
        <f t="shared" ref="H7:H34" si="0">E7*F7*G7</f>
        <v>900</v>
      </c>
    </row>
    <row r="8" spans="1:10" ht="15.5" x14ac:dyDescent="0.35">
      <c r="A8" s="148"/>
      <c r="B8" s="158"/>
      <c r="C8" s="3" t="s">
        <v>63</v>
      </c>
      <c r="D8" s="3" t="s">
        <v>16</v>
      </c>
      <c r="E8" s="3">
        <v>1.5</v>
      </c>
      <c r="F8" s="19">
        <f>' Item List 2024'!D4</f>
        <v>600</v>
      </c>
      <c r="G8" s="3">
        <v>1</v>
      </c>
      <c r="H8" s="19">
        <f t="shared" si="0"/>
        <v>900</v>
      </c>
    </row>
    <row r="9" spans="1:10" ht="15.5" x14ac:dyDescent="0.35">
      <c r="A9" s="149"/>
      <c r="B9" s="158"/>
      <c r="C9" s="4" t="s">
        <v>190</v>
      </c>
      <c r="D9" s="4" t="s">
        <v>39</v>
      </c>
      <c r="E9" s="3">
        <v>2</v>
      </c>
      <c r="F9" s="19">
        <f>' Item List 2024'!D149</f>
        <v>595</v>
      </c>
      <c r="G9" s="3">
        <v>1</v>
      </c>
      <c r="H9" s="81">
        <f t="shared" ref="H9:H14" si="1">E9*F9*G9</f>
        <v>1190</v>
      </c>
    </row>
    <row r="10" spans="1:10" ht="15.5" x14ac:dyDescent="0.35">
      <c r="A10" s="149"/>
      <c r="B10" s="159"/>
      <c r="C10" s="83" t="s">
        <v>463</v>
      </c>
      <c r="D10" s="4" t="s">
        <v>39</v>
      </c>
      <c r="E10" s="3">
        <v>20</v>
      </c>
      <c r="F10" s="19">
        <f>' Item List 2024'!D151</f>
        <v>95</v>
      </c>
      <c r="G10" s="3">
        <v>1</v>
      </c>
      <c r="H10" s="81">
        <f t="shared" si="1"/>
        <v>1900</v>
      </c>
    </row>
    <row r="11" spans="1:10" ht="15.5" x14ac:dyDescent="0.35">
      <c r="A11" s="149"/>
      <c r="B11" s="157" t="s">
        <v>20</v>
      </c>
      <c r="C11" s="83" t="s">
        <v>464</v>
      </c>
      <c r="D11" s="83" t="s">
        <v>466</v>
      </c>
      <c r="E11" s="3">
        <v>140</v>
      </c>
      <c r="F11" s="19">
        <f>' Item List 2024'!D172</f>
        <v>20</v>
      </c>
      <c r="G11" s="3">
        <v>1</v>
      </c>
      <c r="H11" s="81">
        <f t="shared" si="1"/>
        <v>2800</v>
      </c>
    </row>
    <row r="12" spans="1:10" ht="15.5" x14ac:dyDescent="0.35">
      <c r="A12" s="150"/>
      <c r="B12" s="159"/>
      <c r="C12" s="3" t="s">
        <v>360</v>
      </c>
      <c r="D12" s="3" t="s">
        <v>18</v>
      </c>
      <c r="E12" s="3">
        <v>10</v>
      </c>
      <c r="F12" s="19">
        <f>' Item List 2024'!D11</f>
        <v>85</v>
      </c>
      <c r="G12" s="3">
        <v>1</v>
      </c>
      <c r="H12" s="19">
        <f t="shared" si="1"/>
        <v>850</v>
      </c>
    </row>
    <row r="13" spans="1:10" ht="15.5" x14ac:dyDescent="0.35">
      <c r="A13" s="100" t="s">
        <v>28</v>
      </c>
      <c r="B13" s="100"/>
      <c r="C13" s="3" t="s">
        <v>19</v>
      </c>
      <c r="D13" s="3" t="s">
        <v>18</v>
      </c>
      <c r="E13" s="3">
        <v>5</v>
      </c>
      <c r="F13" s="19">
        <f>' Item List 2024'!D11</f>
        <v>85</v>
      </c>
      <c r="G13" s="3">
        <v>1</v>
      </c>
      <c r="H13" s="81">
        <f t="shared" si="1"/>
        <v>425</v>
      </c>
    </row>
    <row r="14" spans="1:10" ht="15.5" x14ac:dyDescent="0.35">
      <c r="A14" s="103"/>
      <c r="B14" s="103"/>
      <c r="C14" s="3" t="s">
        <v>21</v>
      </c>
      <c r="D14" s="3" t="s">
        <v>22</v>
      </c>
      <c r="E14" s="3">
        <v>204</v>
      </c>
      <c r="F14" s="19">
        <f>' Item List 2024'!D325</f>
        <v>200</v>
      </c>
      <c r="G14" s="3">
        <v>1</v>
      </c>
      <c r="H14" s="19">
        <f t="shared" si="1"/>
        <v>40800</v>
      </c>
    </row>
    <row r="15" spans="1:10" ht="15.5" x14ac:dyDescent="0.35">
      <c r="A15" s="103"/>
      <c r="B15" s="103"/>
      <c r="C15" s="4" t="s">
        <v>23</v>
      </c>
      <c r="D15" s="4" t="s">
        <v>22</v>
      </c>
      <c r="E15" s="3">
        <v>10</v>
      </c>
      <c r="F15" s="19">
        <f>' Item List 2024'!D325</f>
        <v>200</v>
      </c>
      <c r="G15" s="3">
        <v>1</v>
      </c>
      <c r="H15" s="19">
        <f t="shared" si="0"/>
        <v>2000</v>
      </c>
    </row>
    <row r="16" spans="1:10" ht="15.5" x14ac:dyDescent="0.35">
      <c r="A16" s="103"/>
      <c r="B16" s="103"/>
      <c r="C16" s="4" t="s">
        <v>30</v>
      </c>
      <c r="D16" s="4" t="s">
        <v>18</v>
      </c>
      <c r="E16" s="3">
        <v>4</v>
      </c>
      <c r="F16" s="19">
        <f>' Item List 2024'!D11</f>
        <v>85</v>
      </c>
      <c r="G16" s="3">
        <v>4</v>
      </c>
      <c r="H16" s="81">
        <f t="shared" si="0"/>
        <v>1360</v>
      </c>
      <c r="I16" s="82">
        <f>H16</f>
        <v>1360</v>
      </c>
      <c r="J16" s="82">
        <f>I16</f>
        <v>1360</v>
      </c>
    </row>
    <row r="17" spans="1:10" ht="15.5" x14ac:dyDescent="0.35">
      <c r="A17" s="103"/>
      <c r="B17" s="103"/>
      <c r="C17" s="4" t="s">
        <v>32</v>
      </c>
      <c r="D17" s="4" t="s">
        <v>18</v>
      </c>
      <c r="E17" s="3">
        <v>36</v>
      </c>
      <c r="F17" s="19">
        <f>' Item List 2024'!D11</f>
        <v>85</v>
      </c>
      <c r="G17" s="3">
        <v>1</v>
      </c>
      <c r="H17" s="81">
        <f>E17*F17*G17</f>
        <v>3060</v>
      </c>
      <c r="I17" s="82">
        <f t="shared" ref="I17:I28" si="2">H17</f>
        <v>3060</v>
      </c>
      <c r="J17" s="82">
        <f t="shared" ref="J17:J20" si="3">I17</f>
        <v>3060</v>
      </c>
    </row>
    <row r="18" spans="1:10" ht="15.5" x14ac:dyDescent="0.35">
      <c r="A18" s="101"/>
      <c r="B18" s="101"/>
      <c r="C18" s="4" t="s">
        <v>34</v>
      </c>
      <c r="D18" s="4" t="s">
        <v>18</v>
      </c>
      <c r="E18" s="3">
        <v>36</v>
      </c>
      <c r="F18" s="19">
        <f>' Item List 2024'!D11</f>
        <v>85</v>
      </c>
      <c r="G18" s="3">
        <v>1</v>
      </c>
      <c r="H18" s="81">
        <f>E18*F18*G18</f>
        <v>3060</v>
      </c>
      <c r="I18" s="82">
        <f t="shared" si="2"/>
        <v>3060</v>
      </c>
      <c r="J18" s="82">
        <f t="shared" si="3"/>
        <v>3060</v>
      </c>
    </row>
    <row r="19" spans="1:10" ht="15.5" x14ac:dyDescent="0.35">
      <c r="A19" s="101"/>
      <c r="B19" s="101"/>
      <c r="C19" s="83" t="s">
        <v>460</v>
      </c>
      <c r="D19" s="4" t="s">
        <v>18</v>
      </c>
      <c r="E19" s="3">
        <v>2</v>
      </c>
      <c r="F19" s="19">
        <f>' Item List 2024'!D11</f>
        <v>85</v>
      </c>
      <c r="G19" s="3">
        <v>6</v>
      </c>
      <c r="H19" s="81">
        <f>E19*F19*G19</f>
        <v>1020</v>
      </c>
      <c r="I19" s="82">
        <f t="shared" si="2"/>
        <v>1020</v>
      </c>
      <c r="J19" s="82">
        <f t="shared" si="3"/>
        <v>1020</v>
      </c>
    </row>
    <row r="20" spans="1:10" ht="15.5" x14ac:dyDescent="0.35">
      <c r="A20" s="101"/>
      <c r="B20" s="147" t="s">
        <v>20</v>
      </c>
      <c r="C20" s="4" t="s">
        <v>35</v>
      </c>
      <c r="D20" s="4" t="s">
        <v>18</v>
      </c>
      <c r="E20" s="3">
        <v>3</v>
      </c>
      <c r="F20" s="19">
        <f>' Item List 2024'!D11</f>
        <v>85</v>
      </c>
      <c r="G20" s="3">
        <v>3</v>
      </c>
      <c r="H20" s="81">
        <f>E20*F20*G20</f>
        <v>765</v>
      </c>
      <c r="I20" s="82">
        <f t="shared" si="2"/>
        <v>765</v>
      </c>
      <c r="J20" s="82">
        <f t="shared" si="3"/>
        <v>765</v>
      </c>
    </row>
    <row r="21" spans="1:10" ht="15.5" x14ac:dyDescent="0.35">
      <c r="A21" s="104"/>
      <c r="B21" s="148"/>
      <c r="C21" s="4" t="s">
        <v>31</v>
      </c>
      <c r="D21" s="4" t="s">
        <v>18</v>
      </c>
      <c r="E21" s="3">
        <v>30</v>
      </c>
      <c r="F21" s="19">
        <f>' Item List 2024'!D11</f>
        <v>85</v>
      </c>
      <c r="G21" s="3">
        <v>0</v>
      </c>
      <c r="H21" s="81">
        <f>E21*F21*G21</f>
        <v>0</v>
      </c>
      <c r="I21" s="82">
        <f t="shared" si="2"/>
        <v>0</v>
      </c>
      <c r="J21" s="108">
        <f>E21*F21*1</f>
        <v>2550</v>
      </c>
    </row>
    <row r="22" spans="1:10" ht="15.5" x14ac:dyDescent="0.35">
      <c r="A22" s="104"/>
      <c r="B22" s="148"/>
      <c r="C22" s="83" t="s">
        <v>457</v>
      </c>
      <c r="D22" s="4" t="s">
        <v>18</v>
      </c>
      <c r="E22" s="3">
        <v>20</v>
      </c>
      <c r="F22" s="19">
        <f>' Item List 2024'!D11</f>
        <v>85</v>
      </c>
      <c r="G22" s="3">
        <v>0</v>
      </c>
      <c r="H22" s="81">
        <f t="shared" si="0"/>
        <v>0</v>
      </c>
      <c r="I22" s="82">
        <f t="shared" si="2"/>
        <v>0</v>
      </c>
      <c r="J22" s="108">
        <f>E22*F22</f>
        <v>1700</v>
      </c>
    </row>
    <row r="23" spans="1:10" ht="15.5" x14ac:dyDescent="0.35">
      <c r="A23" s="101"/>
      <c r="B23" s="149"/>
      <c r="C23" s="4" t="s">
        <v>371</v>
      </c>
      <c r="D23" s="4" t="s">
        <v>39</v>
      </c>
      <c r="E23" s="3">
        <v>2</v>
      </c>
      <c r="F23" s="19">
        <f>' Item List 2024'!D144</f>
        <v>650</v>
      </c>
      <c r="G23" s="3">
        <v>1</v>
      </c>
      <c r="H23" s="81">
        <f t="shared" si="0"/>
        <v>1300</v>
      </c>
      <c r="I23" s="82">
        <f t="shared" si="2"/>
        <v>1300</v>
      </c>
      <c r="J23" s="82">
        <f>I23</f>
        <v>1300</v>
      </c>
    </row>
    <row r="24" spans="1:10" ht="15.5" x14ac:dyDescent="0.35">
      <c r="A24" s="104"/>
      <c r="B24" s="151"/>
      <c r="C24" s="83" t="s">
        <v>462</v>
      </c>
      <c r="D24" s="83" t="s">
        <v>201</v>
      </c>
      <c r="E24" s="3">
        <v>3</v>
      </c>
      <c r="F24" s="19">
        <f>' Item List 2024'!D154</f>
        <v>650</v>
      </c>
      <c r="G24" s="3">
        <v>1</v>
      </c>
      <c r="H24" s="81">
        <f t="shared" si="0"/>
        <v>1950</v>
      </c>
      <c r="I24" s="82">
        <f t="shared" si="2"/>
        <v>1950</v>
      </c>
      <c r="J24" s="82">
        <f>I24</f>
        <v>1950</v>
      </c>
    </row>
    <row r="25" spans="1:10" ht="15.5" x14ac:dyDescent="0.35">
      <c r="A25" s="101"/>
      <c r="B25" s="149"/>
      <c r="C25" s="4" t="s">
        <v>380</v>
      </c>
      <c r="D25" s="4" t="s">
        <v>123</v>
      </c>
      <c r="E25" s="3">
        <v>1</v>
      </c>
      <c r="F25" s="19">
        <f>' Item List 2024'!D181</f>
        <v>470</v>
      </c>
      <c r="G25" s="3">
        <v>1</v>
      </c>
      <c r="H25" s="81">
        <f t="shared" si="0"/>
        <v>470</v>
      </c>
      <c r="I25" s="82">
        <f t="shared" si="2"/>
        <v>470</v>
      </c>
      <c r="J25" s="81">
        <f>I25</f>
        <v>470</v>
      </c>
    </row>
    <row r="26" spans="1:10" ht="15.5" x14ac:dyDescent="0.35">
      <c r="A26" s="101"/>
      <c r="B26" s="149"/>
      <c r="C26" s="4" t="s">
        <v>381</v>
      </c>
      <c r="D26" s="4" t="s">
        <v>123</v>
      </c>
      <c r="E26" s="3">
        <v>1</v>
      </c>
      <c r="F26" s="19">
        <f>' Item List 2024'!D184</f>
        <v>340</v>
      </c>
      <c r="G26" s="3">
        <v>1</v>
      </c>
      <c r="H26" s="81">
        <f t="shared" si="0"/>
        <v>340</v>
      </c>
      <c r="I26" s="82">
        <f t="shared" si="2"/>
        <v>340</v>
      </c>
      <c r="J26" s="82">
        <f>I26</f>
        <v>340</v>
      </c>
    </row>
    <row r="27" spans="1:10" ht="15.5" x14ac:dyDescent="0.35">
      <c r="A27" s="104"/>
      <c r="B27" s="151"/>
      <c r="C27" s="83" t="s">
        <v>446</v>
      </c>
      <c r="D27" s="83" t="s">
        <v>201</v>
      </c>
      <c r="E27" s="3">
        <v>2</v>
      </c>
      <c r="F27" s="19">
        <f>' Item List 2024'!D247</f>
        <v>600</v>
      </c>
      <c r="G27" s="3">
        <v>1</v>
      </c>
      <c r="H27" s="81">
        <f t="shared" si="0"/>
        <v>1200</v>
      </c>
      <c r="I27" s="82">
        <f t="shared" si="2"/>
        <v>1200</v>
      </c>
      <c r="J27" s="82">
        <f>I27</f>
        <v>1200</v>
      </c>
    </row>
    <row r="28" spans="1:10" ht="15.5" x14ac:dyDescent="0.35">
      <c r="A28" s="104"/>
      <c r="B28" s="151"/>
      <c r="C28" s="83" t="s">
        <v>483</v>
      </c>
      <c r="D28" s="83" t="s">
        <v>200</v>
      </c>
      <c r="E28" s="3">
        <v>1</v>
      </c>
      <c r="F28" s="19">
        <f>' Item List 2024'!D203</f>
        <v>744</v>
      </c>
      <c r="G28" s="3">
        <v>0</v>
      </c>
      <c r="H28" s="81">
        <f t="shared" si="0"/>
        <v>0</v>
      </c>
      <c r="I28" s="82">
        <f t="shared" si="2"/>
        <v>0</v>
      </c>
      <c r="J28" s="108">
        <f>E28*F28</f>
        <v>744</v>
      </c>
    </row>
    <row r="29" spans="1:10" ht="15.5" x14ac:dyDescent="0.35">
      <c r="A29" s="104"/>
      <c r="B29" s="151"/>
      <c r="C29" s="83" t="s">
        <v>423</v>
      </c>
      <c r="D29" s="83" t="s">
        <v>200</v>
      </c>
      <c r="E29" s="3">
        <v>1</v>
      </c>
      <c r="F29" s="19">
        <f>' Item List 2024'!D190</f>
        <v>716</v>
      </c>
      <c r="G29" s="3">
        <v>0</v>
      </c>
      <c r="H29" s="81">
        <f t="shared" si="0"/>
        <v>0</v>
      </c>
      <c r="I29" s="82">
        <f t="shared" ref="I29:I30" si="4">H29</f>
        <v>0</v>
      </c>
      <c r="J29" s="108">
        <f t="shared" ref="J29:J30" si="5">E29*F29</f>
        <v>716</v>
      </c>
    </row>
    <row r="30" spans="1:10" ht="15.5" x14ac:dyDescent="0.35">
      <c r="A30" s="101"/>
      <c r="B30" s="149"/>
      <c r="C30" s="83" t="s">
        <v>467</v>
      </c>
      <c r="D30" s="83" t="s">
        <v>468</v>
      </c>
      <c r="E30" s="3">
        <v>1</v>
      </c>
      <c r="F30" s="19">
        <f>' Item List 2024'!D183</f>
        <v>65</v>
      </c>
      <c r="G30" s="3">
        <v>0</v>
      </c>
      <c r="H30" s="81">
        <f t="shared" si="0"/>
        <v>0</v>
      </c>
      <c r="I30" s="82">
        <f t="shared" si="4"/>
        <v>0</v>
      </c>
      <c r="J30" s="108">
        <f t="shared" si="5"/>
        <v>65</v>
      </c>
    </row>
    <row r="31" spans="1:10" ht="15.5" x14ac:dyDescent="0.35">
      <c r="A31" s="104"/>
      <c r="B31" s="151"/>
      <c r="C31" s="83" t="s">
        <v>516</v>
      </c>
      <c r="D31" s="83" t="s">
        <v>514</v>
      </c>
      <c r="E31" s="3">
        <v>2000</v>
      </c>
      <c r="F31" s="19">
        <f>' Item List 2024'!D8</f>
        <v>2.8</v>
      </c>
      <c r="G31" s="3">
        <v>1</v>
      </c>
      <c r="H31" s="81">
        <f t="shared" si="0"/>
        <v>5600</v>
      </c>
      <c r="I31" s="82">
        <f>H31</f>
        <v>5600</v>
      </c>
      <c r="J31" s="82">
        <f>I31</f>
        <v>5600</v>
      </c>
    </row>
    <row r="32" spans="1:10" ht="15.5" x14ac:dyDescent="0.35">
      <c r="A32" s="104"/>
      <c r="B32" s="151"/>
      <c r="C32" s="83" t="s">
        <v>520</v>
      </c>
      <c r="D32" s="83"/>
      <c r="E32" s="3">
        <v>1</v>
      </c>
      <c r="F32" s="19">
        <f>' Item List 2024'!D7</f>
        <v>1000</v>
      </c>
      <c r="G32" s="3">
        <v>1</v>
      </c>
      <c r="H32" s="81">
        <f t="shared" si="0"/>
        <v>1000</v>
      </c>
      <c r="I32" s="82">
        <f>H32</f>
        <v>1000</v>
      </c>
      <c r="J32" s="82">
        <f>I32</f>
        <v>1000</v>
      </c>
    </row>
    <row r="33" spans="1:10" ht="15.5" x14ac:dyDescent="0.35">
      <c r="A33" s="101"/>
      <c r="B33" s="150"/>
      <c r="C33" s="4" t="s">
        <v>256</v>
      </c>
      <c r="D33" s="4" t="s">
        <v>372</v>
      </c>
      <c r="E33" s="3">
        <v>4</v>
      </c>
      <c r="F33" s="19">
        <f>' Item List 2024'!D229</f>
        <v>180</v>
      </c>
      <c r="G33" s="3">
        <v>0</v>
      </c>
      <c r="H33" s="81">
        <f t="shared" si="0"/>
        <v>0</v>
      </c>
      <c r="I33" s="82">
        <f>H33</f>
        <v>0</v>
      </c>
      <c r="J33" s="82">
        <f>E33*F33</f>
        <v>720</v>
      </c>
    </row>
    <row r="34" spans="1:10" ht="15.5" x14ac:dyDescent="0.35">
      <c r="A34" s="102"/>
      <c r="B34" s="3" t="s">
        <v>367</v>
      </c>
      <c r="C34" s="4" t="s">
        <v>46</v>
      </c>
      <c r="D34" s="4" t="s">
        <v>368</v>
      </c>
      <c r="E34" s="3">
        <v>12</v>
      </c>
      <c r="F34" s="19">
        <f>' Item List 2024'!D10</f>
        <v>550</v>
      </c>
      <c r="G34" s="3">
        <v>0</v>
      </c>
      <c r="H34" s="81">
        <f t="shared" si="0"/>
        <v>0</v>
      </c>
      <c r="I34" s="82">
        <f>H34</f>
        <v>0</v>
      </c>
      <c r="J34" s="108">
        <f>E34*F34</f>
        <v>6600</v>
      </c>
    </row>
    <row r="35" spans="1:10" ht="15.5" x14ac:dyDescent="0.35">
      <c r="A35" s="3"/>
      <c r="B35" s="1" t="s">
        <v>12</v>
      </c>
      <c r="C35" s="1"/>
      <c r="D35" s="1"/>
      <c r="E35" s="1"/>
      <c r="F35" s="1"/>
      <c r="G35" s="1"/>
      <c r="H35" s="88">
        <f>SUM(H6:H34)</f>
        <v>74390</v>
      </c>
      <c r="I35" s="88">
        <f t="shared" ref="I35:J35" si="6">SUM(I6:I34)</f>
        <v>21125</v>
      </c>
      <c r="J35" s="88">
        <f t="shared" si="6"/>
        <v>34220</v>
      </c>
    </row>
    <row r="36" spans="1:10" ht="15" customHeight="1" thickBot="1" x14ac:dyDescent="0.4"/>
    <row r="37" spans="1:10" ht="16" thickBot="1" x14ac:dyDescent="0.4">
      <c r="A37" s="152" t="s">
        <v>48</v>
      </c>
      <c r="B37" s="153"/>
      <c r="C37" s="7" t="s">
        <v>8</v>
      </c>
      <c r="E37" s="156" t="s">
        <v>373</v>
      </c>
      <c r="F37" s="155"/>
      <c r="G37" s="155"/>
      <c r="H37" s="155"/>
      <c r="I37" s="93">
        <f>B41</f>
        <v>119000</v>
      </c>
    </row>
    <row r="38" spans="1:10" ht="16" thickBot="1" x14ac:dyDescent="0.4">
      <c r="A38" s="8" t="s">
        <v>50</v>
      </c>
      <c r="B38" s="9">
        <v>20</v>
      </c>
      <c r="C38" s="89" t="s">
        <v>469</v>
      </c>
      <c r="E38" s="156" t="s">
        <v>374</v>
      </c>
      <c r="F38" s="155"/>
      <c r="G38" s="155"/>
      <c r="H38" s="155"/>
      <c r="I38" s="94">
        <f>H35+I35+J35</f>
        <v>129735</v>
      </c>
    </row>
    <row r="39" spans="1:10" ht="16" thickBot="1" x14ac:dyDescent="0.4">
      <c r="A39" s="3" t="s">
        <v>53</v>
      </c>
      <c r="B39" s="3">
        <v>7000</v>
      </c>
      <c r="C39" s="90" t="s">
        <v>54</v>
      </c>
      <c r="E39" s="156" t="s">
        <v>375</v>
      </c>
      <c r="F39" s="155"/>
      <c r="G39" s="155"/>
      <c r="H39" s="155"/>
      <c r="I39" s="106">
        <f>I37-I38</f>
        <v>-10735</v>
      </c>
    </row>
    <row r="40" spans="1:10" ht="16" thickBot="1" x14ac:dyDescent="0.4">
      <c r="A40" s="3" t="s">
        <v>56</v>
      </c>
      <c r="B40" s="81">
        <f>B39*0.85</f>
        <v>5950</v>
      </c>
      <c r="C40" s="90" t="s">
        <v>54</v>
      </c>
      <c r="E40" s="156" t="s">
        <v>376</v>
      </c>
      <c r="F40" s="155"/>
      <c r="G40" s="155"/>
      <c r="H40" s="155"/>
      <c r="I40" s="93">
        <f>B38*B40</f>
        <v>119000</v>
      </c>
    </row>
    <row r="41" spans="1:10" ht="16" thickBot="1" x14ac:dyDescent="0.4">
      <c r="A41" s="91" t="s">
        <v>470</v>
      </c>
      <c r="B41" s="95">
        <f>B38*B40</f>
        <v>119000</v>
      </c>
      <c r="C41" s="92" t="s">
        <v>469</v>
      </c>
      <c r="E41" s="156" t="s">
        <v>377</v>
      </c>
      <c r="F41" s="155"/>
      <c r="G41" s="155"/>
      <c r="H41" s="155"/>
      <c r="I41" s="94">
        <f>J35</f>
        <v>34220</v>
      </c>
    </row>
    <row r="42" spans="1:10" ht="16" thickBot="1" x14ac:dyDescent="0.4">
      <c r="E42" s="156" t="s">
        <v>378</v>
      </c>
      <c r="F42" s="155"/>
      <c r="G42" s="155"/>
      <c r="H42" s="155"/>
      <c r="I42" s="106">
        <f>I40-I41</f>
        <v>84780</v>
      </c>
    </row>
    <row r="43" spans="1:10" ht="15" customHeight="1" x14ac:dyDescent="0.35">
      <c r="I43" s="80"/>
    </row>
    <row r="44" spans="1:10" ht="15" customHeight="1" x14ac:dyDescent="0.35">
      <c r="A44" s="79" t="s">
        <v>453</v>
      </c>
    </row>
    <row r="45" spans="1:10" ht="15" customHeight="1" x14ac:dyDescent="0.35">
      <c r="A45" s="80" t="s">
        <v>478</v>
      </c>
    </row>
    <row r="46" spans="1:10" ht="15" customHeight="1" x14ac:dyDescent="0.35">
      <c r="A46" s="80" t="s">
        <v>455</v>
      </c>
    </row>
    <row r="47" spans="1:10" ht="15" customHeight="1" x14ac:dyDescent="0.35">
      <c r="A47" s="80" t="s">
        <v>456</v>
      </c>
    </row>
    <row r="48" spans="1:10" ht="15" customHeight="1" x14ac:dyDescent="0.35">
      <c r="A48" s="80" t="s">
        <v>458</v>
      </c>
    </row>
    <row r="49" spans="1:1" ht="15" customHeight="1" x14ac:dyDescent="0.35">
      <c r="A49" s="107" t="s">
        <v>522</v>
      </c>
    </row>
    <row r="50" spans="1:1" ht="15" customHeight="1" x14ac:dyDescent="0.35">
      <c r="A50" s="80" t="s">
        <v>461</v>
      </c>
    </row>
    <row r="51" spans="1:1" ht="15" customHeight="1" x14ac:dyDescent="0.35">
      <c r="A51" s="107" t="s">
        <v>523</v>
      </c>
    </row>
  </sheetData>
  <mergeCells count="12">
    <mergeCell ref="A5:B5"/>
    <mergeCell ref="A6:A12"/>
    <mergeCell ref="B6:B10"/>
    <mergeCell ref="B11:B12"/>
    <mergeCell ref="B20:B33"/>
    <mergeCell ref="E42:H42"/>
    <mergeCell ref="A37:B37"/>
    <mergeCell ref="E37:H37"/>
    <mergeCell ref="E38:H38"/>
    <mergeCell ref="E39:H39"/>
    <mergeCell ref="E40:H40"/>
    <mergeCell ref="E41:H41"/>
  </mergeCells>
  <pageMargins left="0.51181102362204722" right="0.31496062992125984" top="0.35433070866141736" bottom="0.35433070866141736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2"/>
  <sheetViews>
    <sheetView topLeftCell="A25" zoomScale="120" zoomScaleNormal="120" workbookViewId="0">
      <selection activeCell="I36" sqref="I36"/>
    </sheetView>
  </sheetViews>
  <sheetFormatPr defaultColWidth="11.1640625" defaultRowHeight="15" customHeight="1" x14ac:dyDescent="0.35"/>
  <cols>
    <col min="1" max="1" width="22.83203125" customWidth="1"/>
    <col min="2" max="2" width="16.58203125" customWidth="1"/>
    <col min="3" max="3" width="27.5" bestFit="1" customWidth="1"/>
    <col min="4" max="4" width="10.1640625" customWidth="1"/>
    <col min="5" max="5" width="8.4140625" customWidth="1"/>
    <col min="6" max="6" width="9.08203125" bestFit="1" customWidth="1"/>
    <col min="7" max="7" width="5.4140625" customWidth="1"/>
    <col min="8" max="9" width="11.08203125" bestFit="1" customWidth="1"/>
    <col min="10" max="10" width="10.08203125" bestFit="1" customWidth="1"/>
    <col min="11" max="25" width="8.58203125" customWidth="1"/>
  </cols>
  <sheetData>
    <row r="1" spans="1:10" ht="15.5" x14ac:dyDescent="0.35">
      <c r="A1" s="1" t="s">
        <v>0</v>
      </c>
      <c r="B1" s="2" t="s">
        <v>494</v>
      </c>
    </row>
    <row r="2" spans="1:10" ht="15.5" x14ac:dyDescent="0.35">
      <c r="A2" s="1" t="s">
        <v>2</v>
      </c>
      <c r="B2" s="2" t="s">
        <v>3</v>
      </c>
    </row>
    <row r="3" spans="1:10" ht="15.5" x14ac:dyDescent="0.35">
      <c r="A3" s="1" t="s">
        <v>4</v>
      </c>
      <c r="B3" s="2" t="s">
        <v>370</v>
      </c>
    </row>
    <row r="4" spans="1:10" ht="15.5" x14ac:dyDescent="0.35"/>
    <row r="5" spans="1:10" ht="15.5" x14ac:dyDescent="0.35">
      <c r="A5" s="145" t="s">
        <v>6</v>
      </c>
      <c r="B5" s="146"/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525</v>
      </c>
      <c r="I5" s="79" t="s">
        <v>524</v>
      </c>
      <c r="J5" s="79" t="s">
        <v>526</v>
      </c>
    </row>
    <row r="6" spans="1:10" ht="15.5" x14ac:dyDescent="0.35">
      <c r="A6" s="147" t="s">
        <v>13</v>
      </c>
      <c r="B6" s="157" t="s">
        <v>14</v>
      </c>
      <c r="C6" s="3" t="s">
        <v>359</v>
      </c>
      <c r="D6" s="3" t="s">
        <v>16</v>
      </c>
      <c r="E6" s="3">
        <v>2.5</v>
      </c>
      <c r="F6" s="19">
        <f>' Item List 2024'!D2</f>
        <v>600</v>
      </c>
      <c r="G6" s="3">
        <v>1</v>
      </c>
      <c r="H6" s="19">
        <f>E6*F6*G6</f>
        <v>1500</v>
      </c>
    </row>
    <row r="7" spans="1:10" ht="15.5" x14ac:dyDescent="0.35">
      <c r="A7" s="148"/>
      <c r="B7" s="158"/>
      <c r="C7" s="3" t="s">
        <v>452</v>
      </c>
      <c r="D7" s="3" t="s">
        <v>16</v>
      </c>
      <c r="E7" s="3">
        <v>1.5</v>
      </c>
      <c r="F7" s="19">
        <f>' Item List 2024'!D2</f>
        <v>600</v>
      </c>
      <c r="G7" s="3">
        <v>1</v>
      </c>
      <c r="H7" s="19">
        <f t="shared" ref="H7:H35" si="0">E7*F7*G7</f>
        <v>900</v>
      </c>
    </row>
    <row r="8" spans="1:10" ht="15.5" x14ac:dyDescent="0.35">
      <c r="A8" s="148"/>
      <c r="B8" s="158"/>
      <c r="C8" s="3" t="s">
        <v>63</v>
      </c>
      <c r="D8" s="3" t="s">
        <v>16</v>
      </c>
      <c r="E8" s="3">
        <v>1.5</v>
      </c>
      <c r="F8" s="19">
        <f>' Item List 2024'!D4</f>
        <v>600</v>
      </c>
      <c r="G8" s="3">
        <v>1</v>
      </c>
      <c r="H8" s="19">
        <f t="shared" si="0"/>
        <v>900</v>
      </c>
    </row>
    <row r="9" spans="1:10" ht="15.5" x14ac:dyDescent="0.35">
      <c r="A9" s="149"/>
      <c r="B9" s="158"/>
      <c r="C9" s="4" t="s">
        <v>190</v>
      </c>
      <c r="D9" s="4" t="s">
        <v>39</v>
      </c>
      <c r="E9" s="3">
        <v>2</v>
      </c>
      <c r="F9" s="19">
        <f>' Item List 2024'!D149</f>
        <v>595</v>
      </c>
      <c r="G9" s="3">
        <v>1</v>
      </c>
      <c r="H9" s="81">
        <f t="shared" ref="H9:H14" si="1">E9*F9*G9</f>
        <v>1190</v>
      </c>
    </row>
    <row r="10" spans="1:10" ht="15.5" x14ac:dyDescent="0.35">
      <c r="A10" s="149"/>
      <c r="B10" s="159"/>
      <c r="C10" s="83" t="s">
        <v>463</v>
      </c>
      <c r="D10" s="4" t="s">
        <v>39</v>
      </c>
      <c r="E10" s="3">
        <v>20</v>
      </c>
      <c r="F10" s="19">
        <f>' Item List 2024'!D151</f>
        <v>95</v>
      </c>
      <c r="G10" s="3">
        <v>1</v>
      </c>
      <c r="H10" s="81">
        <f t="shared" si="1"/>
        <v>1900</v>
      </c>
    </row>
    <row r="11" spans="1:10" ht="15.5" x14ac:dyDescent="0.35">
      <c r="A11" s="149"/>
      <c r="B11" s="157" t="s">
        <v>20</v>
      </c>
      <c r="C11" s="83" t="s">
        <v>464</v>
      </c>
      <c r="D11" s="83" t="s">
        <v>466</v>
      </c>
      <c r="E11" s="3">
        <v>140</v>
      </c>
      <c r="F11" s="19">
        <f>' Item List 2024'!D172</f>
        <v>20</v>
      </c>
      <c r="G11" s="3">
        <v>1</v>
      </c>
      <c r="H11" s="81">
        <f t="shared" si="1"/>
        <v>2800</v>
      </c>
    </row>
    <row r="12" spans="1:10" ht="15.5" x14ac:dyDescent="0.35">
      <c r="A12" s="150"/>
      <c r="B12" s="159"/>
      <c r="C12" s="3" t="s">
        <v>360</v>
      </c>
      <c r="D12" s="3" t="s">
        <v>18</v>
      </c>
      <c r="E12" s="3">
        <v>10</v>
      </c>
      <c r="F12" s="19">
        <f>' Item List 2024'!D11</f>
        <v>85</v>
      </c>
      <c r="G12" s="3">
        <v>1</v>
      </c>
      <c r="H12" s="19">
        <f t="shared" si="1"/>
        <v>850</v>
      </c>
    </row>
    <row r="13" spans="1:10" ht="15.5" x14ac:dyDescent="0.35">
      <c r="A13" s="100" t="s">
        <v>28</v>
      </c>
      <c r="B13" s="100"/>
      <c r="C13" s="3" t="s">
        <v>19</v>
      </c>
      <c r="D13" s="3" t="s">
        <v>18</v>
      </c>
      <c r="E13" s="3">
        <v>5</v>
      </c>
      <c r="F13" s="19">
        <f>' Item List 2024'!D11</f>
        <v>85</v>
      </c>
      <c r="G13" s="3">
        <v>1</v>
      </c>
      <c r="H13" s="81">
        <f t="shared" si="1"/>
        <v>425</v>
      </c>
    </row>
    <row r="14" spans="1:10" ht="15.5" x14ac:dyDescent="0.35">
      <c r="A14" s="103"/>
      <c r="B14" s="103"/>
      <c r="C14" s="3" t="s">
        <v>21</v>
      </c>
      <c r="D14" s="3" t="s">
        <v>22</v>
      </c>
      <c r="E14" s="3">
        <v>280</v>
      </c>
      <c r="F14" s="19">
        <f>' Item List 2024'!D325</f>
        <v>200</v>
      </c>
      <c r="G14" s="3">
        <v>1</v>
      </c>
      <c r="H14" s="19">
        <f t="shared" si="1"/>
        <v>56000</v>
      </c>
    </row>
    <row r="15" spans="1:10" ht="15.5" x14ac:dyDescent="0.35">
      <c r="A15" s="103"/>
      <c r="B15" s="103"/>
      <c r="C15" s="4" t="s">
        <v>23</v>
      </c>
      <c r="D15" s="4" t="s">
        <v>22</v>
      </c>
      <c r="E15" s="3">
        <v>14</v>
      </c>
      <c r="F15" s="19">
        <f>' Item List 2024'!D325</f>
        <v>200</v>
      </c>
      <c r="G15" s="3">
        <v>1</v>
      </c>
      <c r="H15" s="19">
        <f t="shared" si="0"/>
        <v>2800</v>
      </c>
    </row>
    <row r="16" spans="1:10" ht="15.5" x14ac:dyDescent="0.35">
      <c r="A16" s="103"/>
      <c r="B16" s="103"/>
      <c r="C16" s="4" t="s">
        <v>30</v>
      </c>
      <c r="D16" s="4" t="s">
        <v>18</v>
      </c>
      <c r="E16" s="3">
        <v>4</v>
      </c>
      <c r="F16" s="19">
        <f>' Item List 2024'!D11</f>
        <v>85</v>
      </c>
      <c r="G16" s="3">
        <v>4</v>
      </c>
      <c r="H16" s="81">
        <f t="shared" si="0"/>
        <v>1360</v>
      </c>
      <c r="I16" s="82">
        <f>H16</f>
        <v>1360</v>
      </c>
      <c r="J16" s="82">
        <f>I16</f>
        <v>1360</v>
      </c>
    </row>
    <row r="17" spans="1:10" ht="15.5" x14ac:dyDescent="0.35">
      <c r="A17" s="103"/>
      <c r="B17" s="103"/>
      <c r="C17" s="4" t="s">
        <v>32</v>
      </c>
      <c r="D17" s="4" t="s">
        <v>18</v>
      </c>
      <c r="E17" s="3">
        <v>36</v>
      </c>
      <c r="F17" s="19">
        <f>' Item List 2024'!D11</f>
        <v>85</v>
      </c>
      <c r="G17" s="3">
        <v>1</v>
      </c>
      <c r="H17" s="81">
        <f>E17*F17*G17</f>
        <v>3060</v>
      </c>
      <c r="I17" s="82">
        <f t="shared" ref="I17:I29" si="2">H17</f>
        <v>3060</v>
      </c>
      <c r="J17" s="82">
        <f t="shared" ref="J17:J20" si="3">I17</f>
        <v>3060</v>
      </c>
    </row>
    <row r="18" spans="1:10" ht="15.5" x14ac:dyDescent="0.35">
      <c r="A18" s="101"/>
      <c r="B18" s="101"/>
      <c r="C18" s="4" t="s">
        <v>34</v>
      </c>
      <c r="D18" s="4" t="s">
        <v>18</v>
      </c>
      <c r="E18" s="3">
        <v>36</v>
      </c>
      <c r="F18" s="19">
        <f>' Item List 2024'!D11</f>
        <v>85</v>
      </c>
      <c r="G18" s="3">
        <v>1</v>
      </c>
      <c r="H18" s="81">
        <f>E18*F18*G18</f>
        <v>3060</v>
      </c>
      <c r="I18" s="82">
        <f t="shared" si="2"/>
        <v>3060</v>
      </c>
      <c r="J18" s="82">
        <f t="shared" si="3"/>
        <v>3060</v>
      </c>
    </row>
    <row r="19" spans="1:10" ht="15.5" x14ac:dyDescent="0.35">
      <c r="A19" s="101"/>
      <c r="B19" s="101"/>
      <c r="C19" s="83" t="s">
        <v>460</v>
      </c>
      <c r="D19" s="4" t="s">
        <v>18</v>
      </c>
      <c r="E19" s="3">
        <v>2</v>
      </c>
      <c r="F19" s="19">
        <f>' Item List 2024'!D11</f>
        <v>85</v>
      </c>
      <c r="G19" s="3">
        <v>6</v>
      </c>
      <c r="H19" s="81">
        <f>E19*F19*G19</f>
        <v>1020</v>
      </c>
      <c r="I19" s="82">
        <f t="shared" si="2"/>
        <v>1020</v>
      </c>
      <c r="J19" s="82">
        <f t="shared" si="3"/>
        <v>1020</v>
      </c>
    </row>
    <row r="20" spans="1:10" ht="15.5" x14ac:dyDescent="0.35">
      <c r="A20" s="101"/>
      <c r="B20" s="147" t="s">
        <v>20</v>
      </c>
      <c r="C20" s="4" t="s">
        <v>35</v>
      </c>
      <c r="D20" s="4" t="s">
        <v>18</v>
      </c>
      <c r="E20" s="3">
        <v>3</v>
      </c>
      <c r="F20" s="19">
        <f>' Item List 2024'!D11</f>
        <v>85</v>
      </c>
      <c r="G20" s="3">
        <v>3</v>
      </c>
      <c r="H20" s="81">
        <f>E20*F20*G20</f>
        <v>765</v>
      </c>
      <c r="I20" s="82">
        <f t="shared" si="2"/>
        <v>765</v>
      </c>
      <c r="J20" s="82">
        <f t="shared" si="3"/>
        <v>765</v>
      </c>
    </row>
    <row r="21" spans="1:10" ht="15.5" x14ac:dyDescent="0.35">
      <c r="A21" s="104"/>
      <c r="B21" s="148"/>
      <c r="C21" s="4" t="s">
        <v>31</v>
      </c>
      <c r="D21" s="4" t="s">
        <v>18</v>
      </c>
      <c r="E21" s="3">
        <v>15</v>
      </c>
      <c r="F21" s="19">
        <f>' Item List 2024'!D11</f>
        <v>85</v>
      </c>
      <c r="G21" s="3">
        <v>0</v>
      </c>
      <c r="H21" s="81">
        <f>E21*F21*G21</f>
        <v>0</v>
      </c>
      <c r="I21" s="82">
        <f t="shared" si="2"/>
        <v>0</v>
      </c>
      <c r="J21" s="108">
        <f>E21*F21*1</f>
        <v>1275</v>
      </c>
    </row>
    <row r="22" spans="1:10" ht="15.5" x14ac:dyDescent="0.35">
      <c r="A22" s="104"/>
      <c r="B22" s="148"/>
      <c r="C22" s="83" t="s">
        <v>457</v>
      </c>
      <c r="D22" s="4" t="s">
        <v>18</v>
      </c>
      <c r="E22" s="3">
        <v>10</v>
      </c>
      <c r="F22" s="19">
        <f>' Item List 2024'!D11</f>
        <v>85</v>
      </c>
      <c r="G22" s="3">
        <v>0</v>
      </c>
      <c r="H22" s="81">
        <f t="shared" si="0"/>
        <v>0</v>
      </c>
      <c r="I22" s="82">
        <f t="shared" si="2"/>
        <v>0</v>
      </c>
      <c r="J22" s="108">
        <f>E22*F22</f>
        <v>850</v>
      </c>
    </row>
    <row r="23" spans="1:10" ht="15.5" x14ac:dyDescent="0.35">
      <c r="A23" s="101"/>
      <c r="B23" s="149"/>
      <c r="C23" s="4" t="s">
        <v>371</v>
      </c>
      <c r="D23" s="4" t="s">
        <v>39</v>
      </c>
      <c r="E23" s="3">
        <v>2</v>
      </c>
      <c r="F23" s="19">
        <f>' Item List 2024'!D144</f>
        <v>650</v>
      </c>
      <c r="G23" s="3">
        <v>1</v>
      </c>
      <c r="H23" s="81">
        <f t="shared" si="0"/>
        <v>1300</v>
      </c>
      <c r="I23" s="82">
        <f t="shared" si="2"/>
        <v>1300</v>
      </c>
      <c r="J23" s="82">
        <f t="shared" ref="J23:J28" si="4">I23</f>
        <v>1300</v>
      </c>
    </row>
    <row r="24" spans="1:10" ht="15.5" x14ac:dyDescent="0.35">
      <c r="A24" s="104"/>
      <c r="B24" s="151"/>
      <c r="C24" s="83" t="s">
        <v>462</v>
      </c>
      <c r="D24" s="83" t="s">
        <v>201</v>
      </c>
      <c r="E24" s="3">
        <v>3</v>
      </c>
      <c r="F24" s="19">
        <f>' Item List 2024'!D154</f>
        <v>650</v>
      </c>
      <c r="G24" s="3">
        <v>1</v>
      </c>
      <c r="H24" s="81">
        <f t="shared" si="0"/>
        <v>1950</v>
      </c>
      <c r="I24" s="82">
        <f t="shared" si="2"/>
        <v>1950</v>
      </c>
      <c r="J24" s="82">
        <f t="shared" si="4"/>
        <v>1950</v>
      </c>
    </row>
    <row r="25" spans="1:10" ht="15.5" x14ac:dyDescent="0.35">
      <c r="A25" s="101"/>
      <c r="B25" s="149"/>
      <c r="C25" s="4" t="s">
        <v>380</v>
      </c>
      <c r="D25" s="4" t="s">
        <v>123</v>
      </c>
      <c r="E25" s="3">
        <v>1</v>
      </c>
      <c r="F25" s="19">
        <f>' Item List 2024'!D181</f>
        <v>470</v>
      </c>
      <c r="G25" s="3">
        <v>1</v>
      </c>
      <c r="H25" s="81">
        <f t="shared" si="0"/>
        <v>470</v>
      </c>
      <c r="I25" s="82">
        <f t="shared" si="2"/>
        <v>470</v>
      </c>
      <c r="J25" s="81">
        <f t="shared" si="4"/>
        <v>470</v>
      </c>
    </row>
    <row r="26" spans="1:10" ht="15.5" x14ac:dyDescent="0.35">
      <c r="A26" s="104"/>
      <c r="B26" s="151"/>
      <c r="C26" s="4" t="s">
        <v>495</v>
      </c>
      <c r="D26" s="4" t="s">
        <v>88</v>
      </c>
      <c r="E26" s="3">
        <v>5</v>
      </c>
      <c r="F26" s="19">
        <f>' Item List 2024'!D225</f>
        <v>100</v>
      </c>
      <c r="G26" s="3">
        <v>1</v>
      </c>
      <c r="H26" s="81">
        <f t="shared" si="0"/>
        <v>500</v>
      </c>
      <c r="I26" s="82">
        <f t="shared" si="2"/>
        <v>500</v>
      </c>
      <c r="J26" s="82">
        <f t="shared" si="4"/>
        <v>500</v>
      </c>
    </row>
    <row r="27" spans="1:10" ht="15.5" x14ac:dyDescent="0.35">
      <c r="A27" s="101"/>
      <c r="B27" s="149"/>
      <c r="C27" s="4" t="s">
        <v>381</v>
      </c>
      <c r="D27" s="4" t="s">
        <v>123</v>
      </c>
      <c r="E27" s="3">
        <v>1</v>
      </c>
      <c r="F27" s="19">
        <f>' Item List 2024'!D184</f>
        <v>340</v>
      </c>
      <c r="G27" s="3">
        <v>1</v>
      </c>
      <c r="H27" s="81">
        <f t="shared" si="0"/>
        <v>340</v>
      </c>
      <c r="I27" s="82">
        <f t="shared" si="2"/>
        <v>340</v>
      </c>
      <c r="J27" s="82">
        <f t="shared" si="4"/>
        <v>340</v>
      </c>
    </row>
    <row r="28" spans="1:10" ht="15.5" x14ac:dyDescent="0.35">
      <c r="A28" s="104"/>
      <c r="B28" s="151"/>
      <c r="C28" s="83" t="s">
        <v>446</v>
      </c>
      <c r="D28" s="83" t="s">
        <v>201</v>
      </c>
      <c r="E28" s="3">
        <v>2</v>
      </c>
      <c r="F28" s="19">
        <f>' Item List 2024'!D247</f>
        <v>600</v>
      </c>
      <c r="G28" s="3">
        <v>1</v>
      </c>
      <c r="H28" s="81">
        <f t="shared" si="0"/>
        <v>1200</v>
      </c>
      <c r="I28" s="82">
        <f t="shared" si="2"/>
        <v>1200</v>
      </c>
      <c r="J28" s="82">
        <f t="shared" si="4"/>
        <v>1200</v>
      </c>
    </row>
    <row r="29" spans="1:10" ht="15.5" x14ac:dyDescent="0.35">
      <c r="A29" s="104"/>
      <c r="B29" s="151"/>
      <c r="C29" s="83" t="s">
        <v>483</v>
      </c>
      <c r="D29" s="83" t="s">
        <v>200</v>
      </c>
      <c r="E29" s="3">
        <v>1</v>
      </c>
      <c r="F29" s="19">
        <f>' Item List 2024'!D203</f>
        <v>744</v>
      </c>
      <c r="G29" s="3">
        <v>0</v>
      </c>
      <c r="H29" s="81">
        <f t="shared" si="0"/>
        <v>0</v>
      </c>
      <c r="I29" s="82">
        <f t="shared" si="2"/>
        <v>0</v>
      </c>
      <c r="J29" s="108">
        <f>E29*F29</f>
        <v>744</v>
      </c>
    </row>
    <row r="30" spans="1:10" ht="15.5" x14ac:dyDescent="0.35">
      <c r="A30" s="104"/>
      <c r="B30" s="151"/>
      <c r="C30" s="83" t="s">
        <v>423</v>
      </c>
      <c r="D30" s="83" t="s">
        <v>200</v>
      </c>
      <c r="E30" s="3">
        <v>1</v>
      </c>
      <c r="F30" s="19">
        <f>' Item List 2024'!D190</f>
        <v>716</v>
      </c>
      <c r="G30" s="3">
        <v>0</v>
      </c>
      <c r="H30" s="81">
        <f t="shared" si="0"/>
        <v>0</v>
      </c>
      <c r="I30" s="82">
        <f t="shared" ref="I30:I31" si="5">H30</f>
        <v>0</v>
      </c>
      <c r="J30" s="108">
        <f t="shared" ref="J30:J31" si="6">E30*F30</f>
        <v>716</v>
      </c>
    </row>
    <row r="31" spans="1:10" ht="15.5" x14ac:dyDescent="0.35">
      <c r="A31" s="101"/>
      <c r="B31" s="149"/>
      <c r="C31" s="83" t="s">
        <v>467</v>
      </c>
      <c r="D31" s="83" t="s">
        <v>468</v>
      </c>
      <c r="E31" s="3">
        <v>1</v>
      </c>
      <c r="F31" s="19">
        <f>' Item List 2024'!D183</f>
        <v>65</v>
      </c>
      <c r="G31" s="3">
        <v>0</v>
      </c>
      <c r="H31" s="81">
        <f t="shared" si="0"/>
        <v>0</v>
      </c>
      <c r="I31" s="82">
        <f t="shared" si="5"/>
        <v>0</v>
      </c>
      <c r="J31" s="108">
        <f t="shared" si="6"/>
        <v>65</v>
      </c>
    </row>
    <row r="32" spans="1:10" ht="15.5" x14ac:dyDescent="0.35">
      <c r="A32" s="104"/>
      <c r="B32" s="151"/>
      <c r="C32" s="83" t="s">
        <v>516</v>
      </c>
      <c r="D32" s="83" t="s">
        <v>514</v>
      </c>
      <c r="E32" s="3">
        <v>2000</v>
      </c>
      <c r="F32" s="19">
        <f>' Item List 2024'!D8</f>
        <v>2.8</v>
      </c>
      <c r="G32" s="3">
        <v>1</v>
      </c>
      <c r="H32" s="81">
        <f t="shared" si="0"/>
        <v>5600</v>
      </c>
      <c r="I32" s="82">
        <f>H32</f>
        <v>5600</v>
      </c>
      <c r="J32" s="82">
        <f>I32</f>
        <v>5600</v>
      </c>
    </row>
    <row r="33" spans="1:10" ht="15.5" x14ac:dyDescent="0.35">
      <c r="A33" s="104"/>
      <c r="B33" s="151"/>
      <c r="C33" s="83" t="s">
        <v>520</v>
      </c>
      <c r="D33" s="83"/>
      <c r="E33" s="3">
        <v>1</v>
      </c>
      <c r="F33" s="19">
        <f>' Item List 2024'!D7</f>
        <v>1000</v>
      </c>
      <c r="G33" s="3">
        <v>1</v>
      </c>
      <c r="H33" s="81">
        <f t="shared" si="0"/>
        <v>1000</v>
      </c>
      <c r="I33" s="82">
        <f>H33</f>
        <v>1000</v>
      </c>
      <c r="J33" s="82">
        <f>I33</f>
        <v>1000</v>
      </c>
    </row>
    <row r="34" spans="1:10" ht="15.5" x14ac:dyDescent="0.35">
      <c r="A34" s="101"/>
      <c r="B34" s="150"/>
      <c r="C34" s="4" t="s">
        <v>256</v>
      </c>
      <c r="D34" s="4" t="s">
        <v>372</v>
      </c>
      <c r="E34" s="3">
        <v>4</v>
      </c>
      <c r="F34" s="19">
        <f>' Item List 2024'!D229</f>
        <v>180</v>
      </c>
      <c r="G34" s="3">
        <v>0</v>
      </c>
      <c r="H34" s="81">
        <f t="shared" si="0"/>
        <v>0</v>
      </c>
      <c r="I34" s="82">
        <f>H34</f>
        <v>0</v>
      </c>
      <c r="J34" s="82">
        <f>E34*F34</f>
        <v>720</v>
      </c>
    </row>
    <row r="35" spans="1:10" ht="15.5" x14ac:dyDescent="0.35">
      <c r="A35" s="102"/>
      <c r="B35" s="3" t="s">
        <v>367</v>
      </c>
      <c r="C35" s="4" t="s">
        <v>46</v>
      </c>
      <c r="D35" s="4" t="s">
        <v>368</v>
      </c>
      <c r="E35" s="3">
        <v>12</v>
      </c>
      <c r="F35" s="19">
        <f>' Item List 2024'!D10</f>
        <v>550</v>
      </c>
      <c r="G35" s="3">
        <v>0</v>
      </c>
      <c r="H35" s="81">
        <f t="shared" si="0"/>
        <v>0</v>
      </c>
      <c r="I35" s="82">
        <f>H35</f>
        <v>0</v>
      </c>
      <c r="J35" s="108">
        <f>E35*F35</f>
        <v>6600</v>
      </c>
    </row>
    <row r="36" spans="1:10" ht="15.5" x14ac:dyDescent="0.35">
      <c r="A36" s="3"/>
      <c r="B36" s="1" t="s">
        <v>12</v>
      </c>
      <c r="C36" s="1"/>
      <c r="D36" s="1"/>
      <c r="E36" s="1"/>
      <c r="F36" s="1"/>
      <c r="G36" s="1"/>
      <c r="H36" s="88">
        <f>SUM(H6:H35)</f>
        <v>90890</v>
      </c>
      <c r="I36" s="88">
        <f>SUM(I6:I35)</f>
        <v>21625</v>
      </c>
      <c r="J36" s="88">
        <f t="shared" ref="J36" si="7">SUM(J6:J35)</f>
        <v>32595</v>
      </c>
    </row>
    <row r="37" spans="1:10" ht="15" customHeight="1" thickBot="1" x14ac:dyDescent="0.4"/>
    <row r="38" spans="1:10" ht="16" thickBot="1" x14ac:dyDescent="0.4">
      <c r="A38" s="152" t="s">
        <v>48</v>
      </c>
      <c r="B38" s="153"/>
      <c r="C38" s="7" t="s">
        <v>8</v>
      </c>
      <c r="E38" s="156" t="s">
        <v>373</v>
      </c>
      <c r="F38" s="155"/>
      <c r="G38" s="155"/>
      <c r="H38" s="155"/>
      <c r="I38" s="93">
        <f>B42</f>
        <v>61200</v>
      </c>
    </row>
    <row r="39" spans="1:10" ht="16" thickBot="1" x14ac:dyDescent="0.4">
      <c r="A39" s="8" t="s">
        <v>50</v>
      </c>
      <c r="B39" s="9">
        <v>10</v>
      </c>
      <c r="C39" s="89" t="s">
        <v>469</v>
      </c>
      <c r="E39" s="156" t="s">
        <v>374</v>
      </c>
      <c r="F39" s="155"/>
      <c r="G39" s="155"/>
      <c r="H39" s="155"/>
      <c r="I39" s="94">
        <f>H36+I36+J36</f>
        <v>145110</v>
      </c>
    </row>
    <row r="40" spans="1:10" ht="16" thickBot="1" x14ac:dyDescent="0.4">
      <c r="A40" s="3" t="s">
        <v>53</v>
      </c>
      <c r="B40" s="3">
        <v>7200</v>
      </c>
      <c r="C40" s="90" t="s">
        <v>54</v>
      </c>
      <c r="E40" s="156" t="s">
        <v>375</v>
      </c>
      <c r="F40" s="155"/>
      <c r="G40" s="155"/>
      <c r="H40" s="155"/>
      <c r="I40" s="106">
        <f>I38-I39</f>
        <v>-83910</v>
      </c>
    </row>
    <row r="41" spans="1:10" ht="16" thickBot="1" x14ac:dyDescent="0.4">
      <c r="A41" s="3" t="s">
        <v>56</v>
      </c>
      <c r="B41" s="81">
        <f>B40*0.85</f>
        <v>6120</v>
      </c>
      <c r="C41" s="90" t="s">
        <v>54</v>
      </c>
      <c r="E41" s="156" t="s">
        <v>376</v>
      </c>
      <c r="F41" s="155"/>
      <c r="G41" s="155"/>
      <c r="H41" s="155"/>
      <c r="I41" s="93">
        <f>B39*B41</f>
        <v>61200</v>
      </c>
    </row>
    <row r="42" spans="1:10" ht="16" thickBot="1" x14ac:dyDescent="0.4">
      <c r="A42" s="91" t="s">
        <v>470</v>
      </c>
      <c r="B42" s="95">
        <f>B39*B41</f>
        <v>61200</v>
      </c>
      <c r="C42" s="92" t="s">
        <v>469</v>
      </c>
      <c r="E42" s="156" t="s">
        <v>377</v>
      </c>
      <c r="F42" s="155"/>
      <c r="G42" s="155"/>
      <c r="H42" s="155"/>
      <c r="I42" s="94">
        <f>J36</f>
        <v>32595</v>
      </c>
    </row>
    <row r="43" spans="1:10" ht="16" thickBot="1" x14ac:dyDescent="0.4">
      <c r="E43" s="156" t="s">
        <v>378</v>
      </c>
      <c r="F43" s="155"/>
      <c r="G43" s="155"/>
      <c r="H43" s="155"/>
      <c r="I43" s="106">
        <f>I41-I42</f>
        <v>28605</v>
      </c>
    </row>
    <row r="44" spans="1:10" ht="15" customHeight="1" x14ac:dyDescent="0.35">
      <c r="I44" s="80"/>
    </row>
    <row r="45" spans="1:10" ht="15" customHeight="1" x14ac:dyDescent="0.35">
      <c r="A45" s="79" t="s">
        <v>453</v>
      </c>
    </row>
    <row r="46" spans="1:10" ht="15" customHeight="1" x14ac:dyDescent="0.35">
      <c r="A46" s="80" t="s">
        <v>454</v>
      </c>
    </row>
    <row r="47" spans="1:10" ht="15" customHeight="1" x14ac:dyDescent="0.35">
      <c r="A47" s="80" t="s">
        <v>455</v>
      </c>
    </row>
    <row r="48" spans="1:10" ht="15" customHeight="1" x14ac:dyDescent="0.35">
      <c r="A48" s="80" t="s">
        <v>456</v>
      </c>
    </row>
    <row r="49" spans="1:1" ht="15" customHeight="1" x14ac:dyDescent="0.35">
      <c r="A49" s="80" t="s">
        <v>458</v>
      </c>
    </row>
    <row r="50" spans="1:1" ht="15" customHeight="1" x14ac:dyDescent="0.35">
      <c r="A50" s="80" t="s">
        <v>459</v>
      </c>
    </row>
    <row r="51" spans="1:1" ht="15" customHeight="1" x14ac:dyDescent="0.35">
      <c r="A51" s="80" t="s">
        <v>461</v>
      </c>
    </row>
    <row r="52" spans="1:1" ht="15" customHeight="1" x14ac:dyDescent="0.35">
      <c r="A52" s="107"/>
    </row>
  </sheetData>
  <mergeCells count="12">
    <mergeCell ref="E43:H43"/>
    <mergeCell ref="A5:B5"/>
    <mergeCell ref="A6:A12"/>
    <mergeCell ref="B6:B10"/>
    <mergeCell ref="B11:B12"/>
    <mergeCell ref="B20:B34"/>
    <mergeCell ref="A38:B38"/>
    <mergeCell ref="E38:H38"/>
    <mergeCell ref="E39:H39"/>
    <mergeCell ref="E40:H40"/>
    <mergeCell ref="E41:H41"/>
    <mergeCell ref="E42:H42"/>
  </mergeCells>
  <pageMargins left="0.51181102362204722" right="0.31496062992125984" top="0.35433070866141736" bottom="0.35433070866141736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1"/>
  <sheetViews>
    <sheetView topLeftCell="A30" zoomScale="120" zoomScaleNormal="120" workbookViewId="0">
      <selection activeCell="B40" sqref="B40"/>
    </sheetView>
  </sheetViews>
  <sheetFormatPr defaultColWidth="11.1640625" defaultRowHeight="15" customHeight="1" x14ac:dyDescent="0.35"/>
  <cols>
    <col min="1" max="1" width="22.83203125" customWidth="1"/>
    <col min="2" max="2" width="16.58203125" customWidth="1"/>
    <col min="3" max="3" width="27.5" bestFit="1" customWidth="1"/>
    <col min="4" max="4" width="10.1640625" customWidth="1"/>
    <col min="5" max="5" width="8.4140625" customWidth="1"/>
    <col min="6" max="6" width="9.08203125" bestFit="1" customWidth="1"/>
    <col min="7" max="7" width="5.4140625" customWidth="1"/>
    <col min="8" max="9" width="11.08203125" bestFit="1" customWidth="1"/>
    <col min="10" max="10" width="10.08203125" bestFit="1" customWidth="1"/>
    <col min="11" max="25" width="8.58203125" customWidth="1"/>
  </cols>
  <sheetData>
    <row r="1" spans="1:10" ht="15.5" x14ac:dyDescent="0.35">
      <c r="A1" s="1" t="s">
        <v>0</v>
      </c>
      <c r="B1" s="2" t="s">
        <v>484</v>
      </c>
    </row>
    <row r="2" spans="1:10" ht="15.5" x14ac:dyDescent="0.35">
      <c r="A2" s="1" t="s">
        <v>2</v>
      </c>
      <c r="B2" s="2" t="s">
        <v>3</v>
      </c>
    </row>
    <row r="3" spans="1:10" ht="15.5" x14ac:dyDescent="0.35">
      <c r="A3" s="1" t="s">
        <v>4</v>
      </c>
      <c r="B3" s="2" t="s">
        <v>370</v>
      </c>
    </row>
    <row r="4" spans="1:10" ht="15.5" x14ac:dyDescent="0.35"/>
    <row r="5" spans="1:10" ht="15.5" x14ac:dyDescent="0.35">
      <c r="A5" s="145" t="s">
        <v>6</v>
      </c>
      <c r="B5" s="146"/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525</v>
      </c>
      <c r="I5" s="79" t="s">
        <v>524</v>
      </c>
      <c r="J5" s="79" t="s">
        <v>526</v>
      </c>
    </row>
    <row r="6" spans="1:10" ht="15.5" x14ac:dyDescent="0.35">
      <c r="A6" s="147" t="s">
        <v>13</v>
      </c>
      <c r="B6" s="157" t="s">
        <v>14</v>
      </c>
      <c r="C6" s="3" t="s">
        <v>359</v>
      </c>
      <c r="D6" s="3" t="s">
        <v>16</v>
      </c>
      <c r="E6" s="3">
        <v>2.5</v>
      </c>
      <c r="F6" s="19">
        <f>' Item List 2024'!D2</f>
        <v>600</v>
      </c>
      <c r="G6" s="3">
        <v>1</v>
      </c>
      <c r="H6" s="19">
        <f>E6*F6*G6</f>
        <v>1500</v>
      </c>
    </row>
    <row r="7" spans="1:10" ht="15.5" x14ac:dyDescent="0.35">
      <c r="A7" s="148"/>
      <c r="B7" s="158"/>
      <c r="C7" s="3" t="s">
        <v>452</v>
      </c>
      <c r="D7" s="3" t="s">
        <v>16</v>
      </c>
      <c r="E7" s="3">
        <v>1.5</v>
      </c>
      <c r="F7" s="19">
        <f>' Item List 2024'!D2</f>
        <v>600</v>
      </c>
      <c r="G7" s="3">
        <v>1</v>
      </c>
      <c r="H7" s="19">
        <f t="shared" ref="H7:H34" si="0">E7*F7*G7</f>
        <v>900</v>
      </c>
    </row>
    <row r="8" spans="1:10" ht="15.5" x14ac:dyDescent="0.35">
      <c r="A8" s="148"/>
      <c r="B8" s="158"/>
      <c r="C8" s="3" t="s">
        <v>63</v>
      </c>
      <c r="D8" s="3" t="s">
        <v>16</v>
      </c>
      <c r="E8" s="3">
        <v>1.5</v>
      </c>
      <c r="F8" s="19">
        <f>' Item List 2024'!D4</f>
        <v>600</v>
      </c>
      <c r="G8" s="3">
        <v>1</v>
      </c>
      <c r="H8" s="19">
        <f t="shared" si="0"/>
        <v>900</v>
      </c>
    </row>
    <row r="9" spans="1:10" ht="15.5" x14ac:dyDescent="0.35">
      <c r="A9" s="149"/>
      <c r="B9" s="158"/>
      <c r="C9" s="4" t="s">
        <v>190</v>
      </c>
      <c r="D9" s="4" t="s">
        <v>39</v>
      </c>
      <c r="E9" s="3">
        <v>2</v>
      </c>
      <c r="F9" s="19">
        <f>' Item List 2024'!D149</f>
        <v>595</v>
      </c>
      <c r="G9" s="3">
        <v>1</v>
      </c>
      <c r="H9" s="81">
        <f t="shared" ref="H9:H14" si="1">E9*F9*G9</f>
        <v>1190</v>
      </c>
    </row>
    <row r="10" spans="1:10" ht="15.5" x14ac:dyDescent="0.35">
      <c r="A10" s="149"/>
      <c r="B10" s="159"/>
      <c r="C10" s="83" t="s">
        <v>463</v>
      </c>
      <c r="D10" s="4" t="s">
        <v>39</v>
      </c>
      <c r="E10" s="3">
        <v>20</v>
      </c>
      <c r="F10" s="19">
        <f>' Item List 2024'!D151</f>
        <v>95</v>
      </c>
      <c r="G10" s="3">
        <v>1</v>
      </c>
      <c r="H10" s="81">
        <f t="shared" si="1"/>
        <v>1900</v>
      </c>
    </row>
    <row r="11" spans="1:10" ht="15.5" x14ac:dyDescent="0.35">
      <c r="A11" s="149"/>
      <c r="B11" s="157" t="s">
        <v>20</v>
      </c>
      <c r="C11" s="83" t="s">
        <v>464</v>
      </c>
      <c r="D11" s="83" t="s">
        <v>466</v>
      </c>
      <c r="E11" s="3">
        <v>140</v>
      </c>
      <c r="F11" s="19">
        <f>' Item List 2024'!D172</f>
        <v>20</v>
      </c>
      <c r="G11" s="3">
        <v>1</v>
      </c>
      <c r="H11" s="81">
        <f t="shared" si="1"/>
        <v>2800</v>
      </c>
    </row>
    <row r="12" spans="1:10" ht="15.5" x14ac:dyDescent="0.35">
      <c r="A12" s="150"/>
      <c r="B12" s="159"/>
      <c r="C12" s="3" t="s">
        <v>360</v>
      </c>
      <c r="D12" s="3" t="s">
        <v>18</v>
      </c>
      <c r="E12" s="3">
        <v>10</v>
      </c>
      <c r="F12" s="19">
        <f>' Item List 2024'!D11</f>
        <v>85</v>
      </c>
      <c r="G12" s="3">
        <v>1</v>
      </c>
      <c r="H12" s="19">
        <f t="shared" si="1"/>
        <v>850</v>
      </c>
    </row>
    <row r="13" spans="1:10" ht="15.5" x14ac:dyDescent="0.35">
      <c r="A13" s="100" t="s">
        <v>28</v>
      </c>
      <c r="B13" s="100"/>
      <c r="C13" s="3" t="s">
        <v>19</v>
      </c>
      <c r="D13" s="3" t="s">
        <v>18</v>
      </c>
      <c r="E13" s="3">
        <v>5</v>
      </c>
      <c r="F13" s="19">
        <f>' Item List 2024'!D11</f>
        <v>85</v>
      </c>
      <c r="G13" s="3">
        <v>1</v>
      </c>
      <c r="H13" s="81">
        <f t="shared" si="1"/>
        <v>425</v>
      </c>
    </row>
    <row r="14" spans="1:10" ht="15.5" x14ac:dyDescent="0.35">
      <c r="A14" s="103"/>
      <c r="B14" s="103"/>
      <c r="C14" s="3" t="s">
        <v>21</v>
      </c>
      <c r="D14" s="3" t="s">
        <v>22</v>
      </c>
      <c r="E14" s="3">
        <v>334</v>
      </c>
      <c r="F14" s="19">
        <f>' Item List 2024'!D325</f>
        <v>200</v>
      </c>
      <c r="G14" s="3">
        <v>1</v>
      </c>
      <c r="H14" s="19">
        <f t="shared" si="1"/>
        <v>66800</v>
      </c>
    </row>
    <row r="15" spans="1:10" ht="15.5" x14ac:dyDescent="0.35">
      <c r="A15" s="103"/>
      <c r="B15" s="103"/>
      <c r="C15" s="4" t="s">
        <v>23</v>
      </c>
      <c r="D15" s="4" t="s">
        <v>22</v>
      </c>
      <c r="E15" s="3">
        <v>17</v>
      </c>
      <c r="F15" s="19">
        <f>' Item List 2024'!D325</f>
        <v>200</v>
      </c>
      <c r="G15" s="3">
        <v>1</v>
      </c>
      <c r="H15" s="19">
        <f t="shared" si="0"/>
        <v>3400</v>
      </c>
    </row>
    <row r="16" spans="1:10" ht="15.5" x14ac:dyDescent="0.35">
      <c r="A16" s="103"/>
      <c r="B16" s="103"/>
      <c r="C16" s="4" t="s">
        <v>30</v>
      </c>
      <c r="D16" s="4" t="s">
        <v>18</v>
      </c>
      <c r="E16" s="3">
        <v>4</v>
      </c>
      <c r="F16" s="19">
        <f>' Item List 2024'!D11</f>
        <v>85</v>
      </c>
      <c r="G16" s="3">
        <v>4</v>
      </c>
      <c r="H16" s="81">
        <f t="shared" si="0"/>
        <v>1360</v>
      </c>
      <c r="I16" s="82">
        <f>H16</f>
        <v>1360</v>
      </c>
      <c r="J16" s="82">
        <f>I16</f>
        <v>1360</v>
      </c>
    </row>
    <row r="17" spans="1:10" ht="15.5" x14ac:dyDescent="0.35">
      <c r="A17" s="103"/>
      <c r="B17" s="103"/>
      <c r="C17" s="4" t="s">
        <v>32</v>
      </c>
      <c r="D17" s="4" t="s">
        <v>18</v>
      </c>
      <c r="E17" s="3">
        <v>36</v>
      </c>
      <c r="F17" s="19">
        <f>' Item List 2024'!D11</f>
        <v>85</v>
      </c>
      <c r="G17" s="3">
        <v>1</v>
      </c>
      <c r="H17" s="81">
        <f>E17*F17*G17</f>
        <v>3060</v>
      </c>
      <c r="I17" s="82">
        <f t="shared" ref="I17:I28" si="2">H17</f>
        <v>3060</v>
      </c>
      <c r="J17" s="82">
        <f t="shared" ref="J17:J20" si="3">I17</f>
        <v>3060</v>
      </c>
    </row>
    <row r="18" spans="1:10" ht="15.5" x14ac:dyDescent="0.35">
      <c r="A18" s="101"/>
      <c r="B18" s="101"/>
      <c r="C18" s="4" t="s">
        <v>34</v>
      </c>
      <c r="D18" s="4" t="s">
        <v>18</v>
      </c>
      <c r="E18" s="3">
        <v>36</v>
      </c>
      <c r="F18" s="19">
        <f>' Item List 2024'!D11</f>
        <v>85</v>
      </c>
      <c r="G18" s="3">
        <v>1</v>
      </c>
      <c r="H18" s="81">
        <f>E18*F18*G18</f>
        <v>3060</v>
      </c>
      <c r="I18" s="82">
        <f t="shared" si="2"/>
        <v>3060</v>
      </c>
      <c r="J18" s="82">
        <f t="shared" si="3"/>
        <v>3060</v>
      </c>
    </row>
    <row r="19" spans="1:10" ht="15.5" x14ac:dyDescent="0.35">
      <c r="A19" s="101"/>
      <c r="B19" s="101"/>
      <c r="C19" s="83" t="s">
        <v>460</v>
      </c>
      <c r="D19" s="4" t="s">
        <v>18</v>
      </c>
      <c r="E19" s="3">
        <v>2</v>
      </c>
      <c r="F19" s="19">
        <f>' Item List 2024'!D11</f>
        <v>85</v>
      </c>
      <c r="G19" s="3">
        <v>6</v>
      </c>
      <c r="H19" s="81">
        <f>E19*F19*G19</f>
        <v>1020</v>
      </c>
      <c r="I19" s="82">
        <f t="shared" si="2"/>
        <v>1020</v>
      </c>
      <c r="J19" s="82">
        <f t="shared" si="3"/>
        <v>1020</v>
      </c>
    </row>
    <row r="20" spans="1:10" ht="15.5" x14ac:dyDescent="0.35">
      <c r="A20" s="101"/>
      <c r="B20" s="147" t="s">
        <v>20</v>
      </c>
      <c r="C20" s="4" t="s">
        <v>35</v>
      </c>
      <c r="D20" s="4" t="s">
        <v>18</v>
      </c>
      <c r="E20" s="3">
        <v>3</v>
      </c>
      <c r="F20" s="19">
        <f>' Item List 2024'!D11</f>
        <v>85</v>
      </c>
      <c r="G20" s="3">
        <v>3</v>
      </c>
      <c r="H20" s="81">
        <f>E20*F20*G20</f>
        <v>765</v>
      </c>
      <c r="I20" s="82">
        <f t="shared" si="2"/>
        <v>765</v>
      </c>
      <c r="J20" s="82">
        <f t="shared" si="3"/>
        <v>765</v>
      </c>
    </row>
    <row r="21" spans="1:10" ht="15.5" x14ac:dyDescent="0.35">
      <c r="A21" s="104"/>
      <c r="B21" s="148"/>
      <c r="C21" s="4" t="s">
        <v>31</v>
      </c>
      <c r="D21" s="4" t="s">
        <v>18</v>
      </c>
      <c r="E21" s="3">
        <v>15</v>
      </c>
      <c r="F21" s="19">
        <f>' Item List 2024'!D11</f>
        <v>85</v>
      </c>
      <c r="G21" s="3">
        <v>0</v>
      </c>
      <c r="H21" s="81">
        <f>E21*F21*G21</f>
        <v>0</v>
      </c>
      <c r="I21" s="82">
        <f t="shared" si="2"/>
        <v>0</v>
      </c>
      <c r="J21" s="108">
        <f>E21*F21*1</f>
        <v>1275</v>
      </c>
    </row>
    <row r="22" spans="1:10" ht="15.5" x14ac:dyDescent="0.35">
      <c r="A22" s="104"/>
      <c r="B22" s="148"/>
      <c r="C22" s="83" t="s">
        <v>457</v>
      </c>
      <c r="D22" s="4" t="s">
        <v>18</v>
      </c>
      <c r="E22" s="3">
        <v>10</v>
      </c>
      <c r="F22" s="19">
        <f>' Item List 2024'!D11</f>
        <v>85</v>
      </c>
      <c r="G22" s="3">
        <v>0</v>
      </c>
      <c r="H22" s="81">
        <f t="shared" si="0"/>
        <v>0</v>
      </c>
      <c r="I22" s="82">
        <f t="shared" si="2"/>
        <v>0</v>
      </c>
      <c r="J22" s="108">
        <f>E22*F22</f>
        <v>850</v>
      </c>
    </row>
    <row r="23" spans="1:10" ht="15.5" x14ac:dyDescent="0.35">
      <c r="A23" s="101"/>
      <c r="B23" s="149"/>
      <c r="C23" s="4" t="s">
        <v>371</v>
      </c>
      <c r="D23" s="4" t="s">
        <v>39</v>
      </c>
      <c r="E23" s="3">
        <v>2</v>
      </c>
      <c r="F23" s="19">
        <f>' Item List 2024'!D144</f>
        <v>650</v>
      </c>
      <c r="G23" s="3">
        <v>1</v>
      </c>
      <c r="H23" s="81">
        <f t="shared" si="0"/>
        <v>1300</v>
      </c>
      <c r="I23" s="82">
        <f t="shared" si="2"/>
        <v>1300</v>
      </c>
      <c r="J23" s="82">
        <f>I23</f>
        <v>1300</v>
      </c>
    </row>
    <row r="24" spans="1:10" ht="15.5" x14ac:dyDescent="0.35">
      <c r="A24" s="104"/>
      <c r="B24" s="151"/>
      <c r="C24" s="83" t="s">
        <v>462</v>
      </c>
      <c r="D24" s="83" t="s">
        <v>201</v>
      </c>
      <c r="E24" s="3">
        <v>3</v>
      </c>
      <c r="F24" s="19">
        <f>' Item List 2024'!D154</f>
        <v>650</v>
      </c>
      <c r="G24" s="3">
        <v>1</v>
      </c>
      <c r="H24" s="81">
        <f t="shared" si="0"/>
        <v>1950</v>
      </c>
      <c r="I24" s="82">
        <f t="shared" si="2"/>
        <v>1950</v>
      </c>
      <c r="J24" s="82">
        <f>I24</f>
        <v>1950</v>
      </c>
    </row>
    <row r="25" spans="1:10" ht="15.5" x14ac:dyDescent="0.35">
      <c r="A25" s="101"/>
      <c r="B25" s="149"/>
      <c r="C25" s="4" t="s">
        <v>380</v>
      </c>
      <c r="D25" s="4" t="s">
        <v>123</v>
      </c>
      <c r="E25" s="3">
        <v>1</v>
      </c>
      <c r="F25" s="19">
        <f>' Item List 2024'!D181</f>
        <v>470</v>
      </c>
      <c r="G25" s="3">
        <v>1</v>
      </c>
      <c r="H25" s="81">
        <f t="shared" si="0"/>
        <v>470</v>
      </c>
      <c r="I25" s="82">
        <f t="shared" si="2"/>
        <v>470</v>
      </c>
      <c r="J25" s="81">
        <f>I25</f>
        <v>470</v>
      </c>
    </row>
    <row r="26" spans="1:10" ht="15.5" x14ac:dyDescent="0.35">
      <c r="A26" s="101"/>
      <c r="B26" s="149"/>
      <c r="C26" s="4" t="s">
        <v>381</v>
      </c>
      <c r="D26" s="4" t="s">
        <v>123</v>
      </c>
      <c r="E26" s="3">
        <v>1</v>
      </c>
      <c r="F26" s="19">
        <f>' Item List 2024'!D184</f>
        <v>340</v>
      </c>
      <c r="G26" s="3">
        <v>1</v>
      </c>
      <c r="H26" s="81">
        <f t="shared" si="0"/>
        <v>340</v>
      </c>
      <c r="I26" s="82">
        <f t="shared" si="2"/>
        <v>340</v>
      </c>
      <c r="J26" s="82">
        <f>I26</f>
        <v>340</v>
      </c>
    </row>
    <row r="27" spans="1:10" ht="15.5" x14ac:dyDescent="0.35">
      <c r="A27" s="104"/>
      <c r="B27" s="151"/>
      <c r="C27" s="83" t="s">
        <v>446</v>
      </c>
      <c r="D27" s="83" t="s">
        <v>201</v>
      </c>
      <c r="E27" s="3">
        <v>2</v>
      </c>
      <c r="F27" s="19">
        <f>' Item List 2024'!D247</f>
        <v>600</v>
      </c>
      <c r="G27" s="3">
        <v>1</v>
      </c>
      <c r="H27" s="81">
        <f t="shared" si="0"/>
        <v>1200</v>
      </c>
      <c r="I27" s="82">
        <f t="shared" si="2"/>
        <v>1200</v>
      </c>
      <c r="J27" s="82">
        <f>I27</f>
        <v>1200</v>
      </c>
    </row>
    <row r="28" spans="1:10" ht="15.5" x14ac:dyDescent="0.35">
      <c r="A28" s="104"/>
      <c r="B28" s="151"/>
      <c r="C28" s="83" t="s">
        <v>483</v>
      </c>
      <c r="D28" s="83" t="s">
        <v>200</v>
      </c>
      <c r="E28" s="3">
        <v>1</v>
      </c>
      <c r="F28" s="19">
        <f>' Item List 2024'!D203</f>
        <v>744</v>
      </c>
      <c r="G28" s="3">
        <v>0</v>
      </c>
      <c r="H28" s="81">
        <f t="shared" si="0"/>
        <v>0</v>
      </c>
      <c r="I28" s="82">
        <f t="shared" si="2"/>
        <v>0</v>
      </c>
      <c r="J28" s="108">
        <f>E28*F28</f>
        <v>744</v>
      </c>
    </row>
    <row r="29" spans="1:10" ht="15.5" x14ac:dyDescent="0.35">
      <c r="A29" s="104"/>
      <c r="B29" s="151"/>
      <c r="C29" s="83" t="s">
        <v>423</v>
      </c>
      <c r="D29" s="83" t="s">
        <v>200</v>
      </c>
      <c r="E29" s="3">
        <v>1</v>
      </c>
      <c r="F29" s="19">
        <f>' Item List 2024'!D190</f>
        <v>716</v>
      </c>
      <c r="G29" s="3">
        <v>0</v>
      </c>
      <c r="H29" s="81">
        <f t="shared" si="0"/>
        <v>0</v>
      </c>
      <c r="I29" s="82">
        <f t="shared" ref="I29:I30" si="4">H29</f>
        <v>0</v>
      </c>
      <c r="J29" s="108">
        <f t="shared" ref="J29:J30" si="5">E29*F29</f>
        <v>716</v>
      </c>
    </row>
    <row r="30" spans="1:10" ht="15.5" x14ac:dyDescent="0.35">
      <c r="A30" s="101"/>
      <c r="B30" s="149"/>
      <c r="C30" s="83" t="s">
        <v>467</v>
      </c>
      <c r="D30" s="83" t="s">
        <v>468</v>
      </c>
      <c r="E30" s="3">
        <v>1</v>
      </c>
      <c r="F30" s="19">
        <f>' Item List 2024'!D183</f>
        <v>65</v>
      </c>
      <c r="G30" s="3">
        <v>0</v>
      </c>
      <c r="H30" s="81">
        <f t="shared" si="0"/>
        <v>0</v>
      </c>
      <c r="I30" s="82">
        <f t="shared" si="4"/>
        <v>0</v>
      </c>
      <c r="J30" s="108">
        <f t="shared" si="5"/>
        <v>65</v>
      </c>
    </row>
    <row r="31" spans="1:10" ht="15.5" x14ac:dyDescent="0.35">
      <c r="A31" s="104"/>
      <c r="B31" s="151"/>
      <c r="C31" s="83" t="s">
        <v>516</v>
      </c>
      <c r="D31" s="83" t="s">
        <v>514</v>
      </c>
      <c r="E31" s="3">
        <v>2000</v>
      </c>
      <c r="F31" s="19">
        <f>' Item List 2024'!D8</f>
        <v>2.8</v>
      </c>
      <c r="G31" s="3">
        <v>1</v>
      </c>
      <c r="H31" s="81">
        <f t="shared" si="0"/>
        <v>5600</v>
      </c>
      <c r="I31" s="82">
        <f>H31</f>
        <v>5600</v>
      </c>
      <c r="J31" s="82">
        <f>I31</f>
        <v>5600</v>
      </c>
    </row>
    <row r="32" spans="1:10" ht="15.5" x14ac:dyDescent="0.35">
      <c r="A32" s="104"/>
      <c r="B32" s="151"/>
      <c r="C32" s="83" t="s">
        <v>520</v>
      </c>
      <c r="D32" s="83"/>
      <c r="E32" s="3">
        <v>1</v>
      </c>
      <c r="F32" s="19">
        <f>' Item List 2024'!D7</f>
        <v>1000</v>
      </c>
      <c r="G32" s="3">
        <v>1</v>
      </c>
      <c r="H32" s="81">
        <f t="shared" si="0"/>
        <v>1000</v>
      </c>
      <c r="I32" s="82">
        <f>H32</f>
        <v>1000</v>
      </c>
      <c r="J32" s="82">
        <f>I32</f>
        <v>1000</v>
      </c>
    </row>
    <row r="33" spans="1:10" ht="15.5" x14ac:dyDescent="0.35">
      <c r="A33" s="101"/>
      <c r="B33" s="150"/>
      <c r="C33" s="4" t="s">
        <v>256</v>
      </c>
      <c r="D33" s="4" t="s">
        <v>372</v>
      </c>
      <c r="E33" s="3">
        <v>4</v>
      </c>
      <c r="F33" s="19">
        <f>' Item List 2024'!D229</f>
        <v>180</v>
      </c>
      <c r="G33" s="3">
        <v>0</v>
      </c>
      <c r="H33" s="81">
        <f t="shared" si="0"/>
        <v>0</v>
      </c>
      <c r="I33" s="82">
        <f>H33</f>
        <v>0</v>
      </c>
      <c r="J33" s="82">
        <f>E33*F33</f>
        <v>720</v>
      </c>
    </row>
    <row r="34" spans="1:10" ht="15.5" x14ac:dyDescent="0.35">
      <c r="A34" s="102"/>
      <c r="B34" s="3" t="s">
        <v>367</v>
      </c>
      <c r="C34" s="4" t="s">
        <v>46</v>
      </c>
      <c r="D34" s="4" t="s">
        <v>368</v>
      </c>
      <c r="E34" s="3">
        <v>12</v>
      </c>
      <c r="F34" s="19">
        <f>' Item List 2024'!D10</f>
        <v>550</v>
      </c>
      <c r="G34" s="3">
        <v>0</v>
      </c>
      <c r="H34" s="81">
        <f t="shared" si="0"/>
        <v>0</v>
      </c>
      <c r="I34" s="82">
        <f>H34</f>
        <v>0</v>
      </c>
      <c r="J34" s="108">
        <f>E34*F34</f>
        <v>6600</v>
      </c>
    </row>
    <row r="35" spans="1:10" ht="15.5" x14ac:dyDescent="0.35">
      <c r="A35" s="3"/>
      <c r="B35" s="1" t="s">
        <v>12</v>
      </c>
      <c r="C35" s="1"/>
      <c r="D35" s="1"/>
      <c r="E35" s="1"/>
      <c r="F35" s="1"/>
      <c r="G35" s="1"/>
      <c r="H35" s="88">
        <f>SUM(H6:H34)</f>
        <v>101790</v>
      </c>
      <c r="I35" s="88">
        <f>SUM(I6:I34)</f>
        <v>21125</v>
      </c>
      <c r="J35" s="88">
        <f t="shared" ref="J35" si="6">SUM(J6:J34)</f>
        <v>32095</v>
      </c>
    </row>
    <row r="36" spans="1:10" ht="15" customHeight="1" thickBot="1" x14ac:dyDescent="0.4"/>
    <row r="37" spans="1:10" ht="16" thickBot="1" x14ac:dyDescent="0.4">
      <c r="A37" s="152" t="s">
        <v>48</v>
      </c>
      <c r="B37" s="153"/>
      <c r="C37" s="7" t="s">
        <v>8</v>
      </c>
      <c r="E37" s="156" t="s">
        <v>373</v>
      </c>
      <c r="F37" s="155"/>
      <c r="G37" s="155"/>
      <c r="H37" s="155"/>
      <c r="I37" s="93">
        <f>B41</f>
        <v>68000</v>
      </c>
    </row>
    <row r="38" spans="1:10" ht="16" thickBot="1" x14ac:dyDescent="0.4">
      <c r="A38" s="8" t="s">
        <v>50</v>
      </c>
      <c r="B38" s="9">
        <v>10</v>
      </c>
      <c r="C38" s="89" t="s">
        <v>469</v>
      </c>
      <c r="E38" s="156" t="s">
        <v>374</v>
      </c>
      <c r="F38" s="155"/>
      <c r="G38" s="155"/>
      <c r="H38" s="155"/>
      <c r="I38" s="94">
        <f>H35+I35+J35</f>
        <v>155010</v>
      </c>
    </row>
    <row r="39" spans="1:10" ht="16" thickBot="1" x14ac:dyDescent="0.4">
      <c r="A39" s="3" t="s">
        <v>53</v>
      </c>
      <c r="B39" s="3">
        <v>8000</v>
      </c>
      <c r="C39" s="90" t="s">
        <v>54</v>
      </c>
      <c r="E39" s="156" t="s">
        <v>375</v>
      </c>
      <c r="F39" s="155"/>
      <c r="G39" s="155"/>
      <c r="H39" s="155"/>
      <c r="I39" s="106">
        <f>I37-I38</f>
        <v>-87010</v>
      </c>
    </row>
    <row r="40" spans="1:10" ht="16" thickBot="1" x14ac:dyDescent="0.4">
      <c r="A40" s="3" t="s">
        <v>56</v>
      </c>
      <c r="B40" s="81">
        <f>B39*0.85</f>
        <v>6800</v>
      </c>
      <c r="C40" s="90" t="s">
        <v>54</v>
      </c>
      <c r="E40" s="156" t="s">
        <v>376</v>
      </c>
      <c r="F40" s="155"/>
      <c r="G40" s="155"/>
      <c r="H40" s="155"/>
      <c r="I40" s="93">
        <f>B38*B40</f>
        <v>68000</v>
      </c>
    </row>
    <row r="41" spans="1:10" ht="16" thickBot="1" x14ac:dyDescent="0.4">
      <c r="A41" s="91" t="s">
        <v>470</v>
      </c>
      <c r="B41" s="95">
        <f>B38*B40</f>
        <v>68000</v>
      </c>
      <c r="C41" s="92" t="s">
        <v>469</v>
      </c>
      <c r="E41" s="156" t="s">
        <v>377</v>
      </c>
      <c r="F41" s="155"/>
      <c r="G41" s="155"/>
      <c r="H41" s="155"/>
      <c r="I41" s="94">
        <f>J35</f>
        <v>32095</v>
      </c>
    </row>
    <row r="42" spans="1:10" ht="16" thickBot="1" x14ac:dyDescent="0.4">
      <c r="E42" s="156" t="s">
        <v>378</v>
      </c>
      <c r="F42" s="155"/>
      <c r="G42" s="155"/>
      <c r="H42" s="155"/>
      <c r="I42" s="106">
        <f>I40-I41</f>
        <v>35905</v>
      </c>
    </row>
    <row r="43" spans="1:10" ht="15" customHeight="1" x14ac:dyDescent="0.35">
      <c r="I43" s="80"/>
    </row>
    <row r="44" spans="1:10" ht="15" customHeight="1" x14ac:dyDescent="0.35">
      <c r="A44" s="79" t="s">
        <v>453</v>
      </c>
    </row>
    <row r="45" spans="1:10" ht="15" customHeight="1" x14ac:dyDescent="0.35">
      <c r="A45" s="80" t="s">
        <v>482</v>
      </c>
    </row>
    <row r="46" spans="1:10" ht="15" customHeight="1" x14ac:dyDescent="0.35">
      <c r="A46" s="80" t="s">
        <v>455</v>
      </c>
    </row>
    <row r="47" spans="1:10" ht="15" customHeight="1" x14ac:dyDescent="0.35">
      <c r="A47" s="80" t="s">
        <v>456</v>
      </c>
    </row>
    <row r="48" spans="1:10" ht="15" customHeight="1" x14ac:dyDescent="0.35">
      <c r="A48" s="80" t="s">
        <v>458</v>
      </c>
    </row>
    <row r="49" spans="1:1" ht="15" customHeight="1" x14ac:dyDescent="0.35">
      <c r="A49" s="80" t="s">
        <v>461</v>
      </c>
    </row>
    <row r="50" spans="1:1" ht="15" customHeight="1" x14ac:dyDescent="0.35">
      <c r="A50" s="80"/>
    </row>
    <row r="51" spans="1:1" ht="15" customHeight="1" x14ac:dyDescent="0.35">
      <c r="A51" s="107"/>
    </row>
  </sheetData>
  <mergeCells count="12">
    <mergeCell ref="E42:H42"/>
    <mergeCell ref="A5:B5"/>
    <mergeCell ref="A6:A12"/>
    <mergeCell ref="B6:B10"/>
    <mergeCell ref="B11:B12"/>
    <mergeCell ref="B20:B33"/>
    <mergeCell ref="A37:B37"/>
    <mergeCell ref="E37:H37"/>
    <mergeCell ref="E38:H38"/>
    <mergeCell ref="E39:H39"/>
    <mergeCell ref="E40:H40"/>
    <mergeCell ref="E41:H41"/>
  </mergeCells>
  <pageMargins left="0.51181102362204722" right="0.31496062992125984" top="0.35433070866141736" bottom="0.35433070866141736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1"/>
  <sheetViews>
    <sheetView zoomScale="84" zoomScaleNormal="84" workbookViewId="0"/>
  </sheetViews>
  <sheetFormatPr defaultColWidth="11.1640625" defaultRowHeight="15" customHeight="1" x14ac:dyDescent="0.35"/>
  <cols>
    <col min="1" max="1" width="22.83203125" customWidth="1"/>
    <col min="2" max="2" width="16.58203125" customWidth="1"/>
    <col min="3" max="3" width="27.5" bestFit="1" customWidth="1"/>
    <col min="4" max="4" width="10.1640625" customWidth="1"/>
    <col min="5" max="5" width="8.4140625" customWidth="1"/>
    <col min="6" max="6" width="9.08203125" bestFit="1" customWidth="1"/>
    <col min="7" max="7" width="5.4140625" customWidth="1"/>
    <col min="8" max="9" width="11.08203125" bestFit="1" customWidth="1"/>
    <col min="10" max="10" width="10.08203125" bestFit="1" customWidth="1"/>
    <col min="11" max="25" width="8.58203125" customWidth="1"/>
  </cols>
  <sheetData>
    <row r="1" spans="1:10" ht="15.5" x14ac:dyDescent="0.35">
      <c r="A1" s="1" t="s">
        <v>0</v>
      </c>
      <c r="B1" s="2" t="s">
        <v>507</v>
      </c>
    </row>
    <row r="2" spans="1:10" ht="15.5" x14ac:dyDescent="0.35">
      <c r="A2" s="1" t="s">
        <v>2</v>
      </c>
      <c r="B2" s="2" t="s">
        <v>3</v>
      </c>
    </row>
    <row r="3" spans="1:10" ht="15.5" x14ac:dyDescent="0.35">
      <c r="A3" s="1" t="s">
        <v>4</v>
      </c>
      <c r="B3" s="2" t="s">
        <v>370</v>
      </c>
    </row>
    <row r="4" spans="1:10" ht="15.5" x14ac:dyDescent="0.35"/>
    <row r="5" spans="1:10" ht="15.5" x14ac:dyDescent="0.35">
      <c r="A5" s="145" t="s">
        <v>6</v>
      </c>
      <c r="B5" s="146"/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525</v>
      </c>
      <c r="I5" s="79" t="s">
        <v>524</v>
      </c>
      <c r="J5" s="79" t="s">
        <v>526</v>
      </c>
    </row>
    <row r="6" spans="1:10" ht="15.5" x14ac:dyDescent="0.35">
      <c r="A6" s="147" t="s">
        <v>13</v>
      </c>
      <c r="B6" s="157" t="s">
        <v>14</v>
      </c>
      <c r="C6" s="3" t="s">
        <v>359</v>
      </c>
      <c r="D6" s="3" t="s">
        <v>16</v>
      </c>
      <c r="E6" s="3">
        <v>2.5</v>
      </c>
      <c r="F6" s="19">
        <f>' Item List 2024'!D2</f>
        <v>600</v>
      </c>
      <c r="G6" s="3">
        <v>1</v>
      </c>
      <c r="H6" s="19">
        <f>E6*F6*G6</f>
        <v>1500</v>
      </c>
    </row>
    <row r="7" spans="1:10" ht="15.5" x14ac:dyDescent="0.35">
      <c r="A7" s="148"/>
      <c r="B7" s="158"/>
      <c r="C7" s="3" t="s">
        <v>452</v>
      </c>
      <c r="D7" s="3" t="s">
        <v>16</v>
      </c>
      <c r="E7" s="3">
        <v>1.5</v>
      </c>
      <c r="F7" s="19">
        <f>' Item List 2024'!D2</f>
        <v>600</v>
      </c>
      <c r="G7" s="3">
        <v>1</v>
      </c>
      <c r="H7" s="19">
        <f t="shared" ref="H7:H34" si="0">E7*F7*G7</f>
        <v>900</v>
      </c>
    </row>
    <row r="8" spans="1:10" ht="15.5" x14ac:dyDescent="0.35">
      <c r="A8" s="148"/>
      <c r="B8" s="158"/>
      <c r="C8" s="3" t="s">
        <v>63</v>
      </c>
      <c r="D8" s="3" t="s">
        <v>16</v>
      </c>
      <c r="E8" s="3">
        <v>1.5</v>
      </c>
      <c r="F8" s="19">
        <f>' Item List 2024'!D4</f>
        <v>600</v>
      </c>
      <c r="G8" s="3">
        <v>1</v>
      </c>
      <c r="H8" s="19">
        <f t="shared" si="0"/>
        <v>900</v>
      </c>
    </row>
    <row r="9" spans="1:10" ht="15.5" x14ac:dyDescent="0.35">
      <c r="A9" s="149"/>
      <c r="B9" s="158"/>
      <c r="C9" s="4" t="s">
        <v>190</v>
      </c>
      <c r="D9" s="4" t="s">
        <v>39</v>
      </c>
      <c r="E9" s="3">
        <v>2</v>
      </c>
      <c r="F9" s="19">
        <f>' Item List 2024'!D149</f>
        <v>595</v>
      </c>
      <c r="G9" s="3">
        <v>1</v>
      </c>
      <c r="H9" s="81">
        <f t="shared" ref="H9:H14" si="1">E9*F9*G9</f>
        <v>1190</v>
      </c>
    </row>
    <row r="10" spans="1:10" ht="15.5" x14ac:dyDescent="0.35">
      <c r="A10" s="149"/>
      <c r="B10" s="159"/>
      <c r="C10" s="83" t="s">
        <v>463</v>
      </c>
      <c r="D10" s="4" t="s">
        <v>39</v>
      </c>
      <c r="E10" s="3">
        <v>20</v>
      </c>
      <c r="F10" s="19">
        <f>' Item List 2024'!D151</f>
        <v>95</v>
      </c>
      <c r="G10" s="3">
        <v>1</v>
      </c>
      <c r="H10" s="81">
        <f t="shared" si="1"/>
        <v>1900</v>
      </c>
    </row>
    <row r="11" spans="1:10" ht="15.5" x14ac:dyDescent="0.35">
      <c r="A11" s="149"/>
      <c r="B11" s="157" t="s">
        <v>20</v>
      </c>
      <c r="C11" s="83" t="s">
        <v>464</v>
      </c>
      <c r="D11" s="83" t="s">
        <v>466</v>
      </c>
      <c r="E11" s="3">
        <v>140</v>
      </c>
      <c r="F11" s="19">
        <f>' Item List 2024'!D172</f>
        <v>20</v>
      </c>
      <c r="G11" s="3">
        <v>1</v>
      </c>
      <c r="H11" s="81">
        <f t="shared" si="1"/>
        <v>2800</v>
      </c>
    </row>
    <row r="12" spans="1:10" ht="15.5" x14ac:dyDescent="0.35">
      <c r="A12" s="150"/>
      <c r="B12" s="159"/>
      <c r="C12" s="3" t="s">
        <v>360</v>
      </c>
      <c r="D12" s="3" t="s">
        <v>18</v>
      </c>
      <c r="E12" s="3">
        <v>10</v>
      </c>
      <c r="F12" s="19">
        <f>' Item List 2024'!D11</f>
        <v>85</v>
      </c>
      <c r="G12" s="3">
        <v>1</v>
      </c>
      <c r="H12" s="19">
        <f t="shared" si="1"/>
        <v>850</v>
      </c>
    </row>
    <row r="13" spans="1:10" ht="15.5" x14ac:dyDescent="0.35">
      <c r="A13" s="100" t="s">
        <v>28</v>
      </c>
      <c r="B13" s="100"/>
      <c r="C13" s="3" t="s">
        <v>19</v>
      </c>
      <c r="D13" s="3" t="s">
        <v>18</v>
      </c>
      <c r="E13" s="3">
        <v>5</v>
      </c>
      <c r="F13" s="19">
        <f>' Item List 2024'!D11</f>
        <v>85</v>
      </c>
      <c r="G13" s="3">
        <v>1</v>
      </c>
      <c r="H13" s="81">
        <f t="shared" si="1"/>
        <v>425</v>
      </c>
    </row>
    <row r="14" spans="1:10" ht="15.5" x14ac:dyDescent="0.35">
      <c r="A14" s="103"/>
      <c r="B14" s="103"/>
      <c r="C14" s="3" t="s">
        <v>21</v>
      </c>
      <c r="D14" s="3" t="s">
        <v>22</v>
      </c>
      <c r="E14" s="3">
        <v>334</v>
      </c>
      <c r="F14" s="19">
        <f>' Item List 2024'!D325</f>
        <v>200</v>
      </c>
      <c r="G14" s="3">
        <v>1</v>
      </c>
      <c r="H14" s="19">
        <f t="shared" si="1"/>
        <v>66800</v>
      </c>
    </row>
    <row r="15" spans="1:10" ht="15.5" x14ac:dyDescent="0.35">
      <c r="A15" s="103"/>
      <c r="B15" s="103"/>
      <c r="C15" s="4" t="s">
        <v>23</v>
      </c>
      <c r="D15" s="4" t="s">
        <v>22</v>
      </c>
      <c r="E15" s="3">
        <v>17</v>
      </c>
      <c r="F15" s="19">
        <f>' Item List 2024'!D325</f>
        <v>200</v>
      </c>
      <c r="G15" s="3">
        <v>1</v>
      </c>
      <c r="H15" s="19">
        <f t="shared" si="0"/>
        <v>3400</v>
      </c>
    </row>
    <row r="16" spans="1:10" ht="15.5" x14ac:dyDescent="0.35">
      <c r="A16" s="103"/>
      <c r="B16" s="103"/>
      <c r="C16" s="4" t="s">
        <v>30</v>
      </c>
      <c r="D16" s="4" t="s">
        <v>18</v>
      </c>
      <c r="E16" s="3">
        <v>4</v>
      </c>
      <c r="F16" s="19">
        <f>' Item List 2024'!D11</f>
        <v>85</v>
      </c>
      <c r="G16" s="3">
        <v>4</v>
      </c>
      <c r="H16" s="81">
        <f t="shared" si="0"/>
        <v>1360</v>
      </c>
      <c r="I16" s="82">
        <f>H16</f>
        <v>1360</v>
      </c>
      <c r="J16" s="82">
        <f>I16</f>
        <v>1360</v>
      </c>
    </row>
    <row r="17" spans="1:10" ht="15.5" x14ac:dyDescent="0.35">
      <c r="A17" s="103"/>
      <c r="B17" s="103"/>
      <c r="C17" s="4" t="s">
        <v>32</v>
      </c>
      <c r="D17" s="4" t="s">
        <v>18</v>
      </c>
      <c r="E17" s="3">
        <v>36</v>
      </c>
      <c r="F17" s="19">
        <f>' Item List 2024'!D11</f>
        <v>85</v>
      </c>
      <c r="G17" s="3">
        <v>1</v>
      </c>
      <c r="H17" s="81">
        <f>E17*F17*G17</f>
        <v>3060</v>
      </c>
      <c r="I17" s="82">
        <f t="shared" ref="I17:I28" si="2">H17</f>
        <v>3060</v>
      </c>
      <c r="J17" s="82">
        <f t="shared" ref="J17:J20" si="3">I17</f>
        <v>3060</v>
      </c>
    </row>
    <row r="18" spans="1:10" ht="15.5" x14ac:dyDescent="0.35">
      <c r="A18" s="101"/>
      <c r="B18" s="101"/>
      <c r="C18" s="4" t="s">
        <v>34</v>
      </c>
      <c r="D18" s="4" t="s">
        <v>18</v>
      </c>
      <c r="E18" s="3">
        <v>36</v>
      </c>
      <c r="F18" s="19">
        <f>' Item List 2024'!D11</f>
        <v>85</v>
      </c>
      <c r="G18" s="3">
        <v>1</v>
      </c>
      <c r="H18" s="81">
        <f>E18*F18*G18</f>
        <v>3060</v>
      </c>
      <c r="I18" s="82">
        <f t="shared" si="2"/>
        <v>3060</v>
      </c>
      <c r="J18" s="82">
        <f t="shared" si="3"/>
        <v>3060</v>
      </c>
    </row>
    <row r="19" spans="1:10" ht="15.5" x14ac:dyDescent="0.35">
      <c r="A19" s="101"/>
      <c r="B19" s="101"/>
      <c r="C19" s="83" t="s">
        <v>460</v>
      </c>
      <c r="D19" s="4" t="s">
        <v>18</v>
      </c>
      <c r="E19" s="3">
        <v>2</v>
      </c>
      <c r="F19" s="19">
        <f>' Item List 2024'!D11</f>
        <v>85</v>
      </c>
      <c r="G19" s="3">
        <v>6</v>
      </c>
      <c r="H19" s="81">
        <f>E19*F19*G19</f>
        <v>1020</v>
      </c>
      <c r="I19" s="82">
        <f t="shared" si="2"/>
        <v>1020</v>
      </c>
      <c r="J19" s="82">
        <f t="shared" si="3"/>
        <v>1020</v>
      </c>
    </row>
    <row r="20" spans="1:10" ht="15.5" x14ac:dyDescent="0.35">
      <c r="A20" s="101"/>
      <c r="B20" s="147" t="s">
        <v>20</v>
      </c>
      <c r="C20" s="4" t="s">
        <v>35</v>
      </c>
      <c r="D20" s="4" t="s">
        <v>18</v>
      </c>
      <c r="E20" s="3">
        <v>3</v>
      </c>
      <c r="F20" s="19">
        <f>' Item List 2024'!D11</f>
        <v>85</v>
      </c>
      <c r="G20" s="3">
        <v>3</v>
      </c>
      <c r="H20" s="81">
        <f>E20*F20*G20</f>
        <v>765</v>
      </c>
      <c r="I20" s="82">
        <f t="shared" si="2"/>
        <v>765</v>
      </c>
      <c r="J20" s="82">
        <f t="shared" si="3"/>
        <v>765</v>
      </c>
    </row>
    <row r="21" spans="1:10" ht="15.5" x14ac:dyDescent="0.35">
      <c r="A21" s="104"/>
      <c r="B21" s="148"/>
      <c r="C21" s="4" t="s">
        <v>31</v>
      </c>
      <c r="D21" s="4" t="s">
        <v>18</v>
      </c>
      <c r="E21" s="3">
        <v>15</v>
      </c>
      <c r="F21" s="19">
        <f>' Item List 2024'!D11</f>
        <v>85</v>
      </c>
      <c r="G21" s="3">
        <v>0</v>
      </c>
      <c r="H21" s="81">
        <f>E21*F21*G21</f>
        <v>0</v>
      </c>
      <c r="I21" s="82">
        <f t="shared" si="2"/>
        <v>0</v>
      </c>
      <c r="J21" s="108">
        <f>E21*F21*1</f>
        <v>1275</v>
      </c>
    </row>
    <row r="22" spans="1:10" ht="15.5" x14ac:dyDescent="0.35">
      <c r="A22" s="104"/>
      <c r="B22" s="148"/>
      <c r="C22" s="83" t="s">
        <v>457</v>
      </c>
      <c r="D22" s="4" t="s">
        <v>18</v>
      </c>
      <c r="E22" s="3">
        <v>10</v>
      </c>
      <c r="F22" s="19">
        <f>' Item List 2024'!D11</f>
        <v>85</v>
      </c>
      <c r="G22" s="3">
        <v>0</v>
      </c>
      <c r="H22" s="81">
        <f t="shared" si="0"/>
        <v>0</v>
      </c>
      <c r="I22" s="82">
        <f t="shared" si="2"/>
        <v>0</v>
      </c>
      <c r="J22" s="108">
        <f>E22*F22</f>
        <v>850</v>
      </c>
    </row>
    <row r="23" spans="1:10" ht="15.5" x14ac:dyDescent="0.35">
      <c r="A23" s="101"/>
      <c r="B23" s="149"/>
      <c r="C23" s="4" t="s">
        <v>371</v>
      </c>
      <c r="D23" s="4" t="s">
        <v>39</v>
      </c>
      <c r="E23" s="3">
        <v>2</v>
      </c>
      <c r="F23" s="19">
        <f>' Item List 2024'!D144</f>
        <v>650</v>
      </c>
      <c r="G23" s="3">
        <v>1</v>
      </c>
      <c r="H23" s="81">
        <f t="shared" si="0"/>
        <v>1300</v>
      </c>
      <c r="I23" s="82">
        <f t="shared" si="2"/>
        <v>1300</v>
      </c>
      <c r="J23" s="82">
        <f>I23</f>
        <v>1300</v>
      </c>
    </row>
    <row r="24" spans="1:10" ht="15.5" x14ac:dyDescent="0.35">
      <c r="A24" s="104"/>
      <c r="B24" s="151"/>
      <c r="C24" s="83" t="s">
        <v>462</v>
      </c>
      <c r="D24" s="83" t="s">
        <v>201</v>
      </c>
      <c r="E24" s="3">
        <v>3</v>
      </c>
      <c r="F24" s="19">
        <f>' Item List 2024'!D154</f>
        <v>650</v>
      </c>
      <c r="G24" s="3">
        <v>1</v>
      </c>
      <c r="H24" s="81">
        <f t="shared" si="0"/>
        <v>1950</v>
      </c>
      <c r="I24" s="82">
        <f t="shared" si="2"/>
        <v>1950</v>
      </c>
      <c r="J24" s="82">
        <f>I24</f>
        <v>1950</v>
      </c>
    </row>
    <row r="25" spans="1:10" ht="15.5" x14ac:dyDescent="0.35">
      <c r="A25" s="101"/>
      <c r="B25" s="149"/>
      <c r="C25" s="4" t="s">
        <v>380</v>
      </c>
      <c r="D25" s="4" t="s">
        <v>123</v>
      </c>
      <c r="E25" s="3">
        <v>1</v>
      </c>
      <c r="F25" s="19">
        <f>' Item List 2024'!D181</f>
        <v>470</v>
      </c>
      <c r="G25" s="3">
        <v>1</v>
      </c>
      <c r="H25" s="81">
        <f t="shared" si="0"/>
        <v>470</v>
      </c>
      <c r="I25" s="82">
        <f t="shared" si="2"/>
        <v>470</v>
      </c>
      <c r="J25" s="81">
        <f>I25</f>
        <v>470</v>
      </c>
    </row>
    <row r="26" spans="1:10" ht="15.5" x14ac:dyDescent="0.35">
      <c r="A26" s="101"/>
      <c r="B26" s="149"/>
      <c r="C26" s="4" t="s">
        <v>381</v>
      </c>
      <c r="D26" s="4" t="s">
        <v>123</v>
      </c>
      <c r="E26" s="3">
        <v>1</v>
      </c>
      <c r="F26" s="19">
        <f>' Item List 2024'!D184</f>
        <v>340</v>
      </c>
      <c r="G26" s="3">
        <v>1</v>
      </c>
      <c r="H26" s="81">
        <f t="shared" si="0"/>
        <v>340</v>
      </c>
      <c r="I26" s="82">
        <f t="shared" si="2"/>
        <v>340</v>
      </c>
      <c r="J26" s="82">
        <f>I26</f>
        <v>340</v>
      </c>
    </row>
    <row r="27" spans="1:10" ht="15.5" x14ac:dyDescent="0.35">
      <c r="A27" s="104"/>
      <c r="B27" s="151"/>
      <c r="C27" s="83" t="s">
        <v>446</v>
      </c>
      <c r="D27" s="83" t="s">
        <v>201</v>
      </c>
      <c r="E27" s="3">
        <v>2</v>
      </c>
      <c r="F27" s="19">
        <f>' Item List 2024'!D247</f>
        <v>600</v>
      </c>
      <c r="G27" s="3">
        <v>1</v>
      </c>
      <c r="H27" s="81">
        <f t="shared" si="0"/>
        <v>1200</v>
      </c>
      <c r="I27" s="82">
        <f t="shared" si="2"/>
        <v>1200</v>
      </c>
      <c r="J27" s="82">
        <f>I27</f>
        <v>1200</v>
      </c>
    </row>
    <row r="28" spans="1:10" ht="15.5" x14ac:dyDescent="0.35">
      <c r="A28" s="104"/>
      <c r="B28" s="151"/>
      <c r="C28" s="83" t="s">
        <v>483</v>
      </c>
      <c r="D28" s="83" t="s">
        <v>200</v>
      </c>
      <c r="E28" s="3">
        <v>1</v>
      </c>
      <c r="F28" s="19">
        <f>' Item List 2024'!D203</f>
        <v>744</v>
      </c>
      <c r="G28" s="3">
        <v>0</v>
      </c>
      <c r="H28" s="81">
        <f t="shared" si="0"/>
        <v>0</v>
      </c>
      <c r="I28" s="82">
        <f t="shared" si="2"/>
        <v>0</v>
      </c>
      <c r="J28" s="108">
        <f>E28*F28</f>
        <v>744</v>
      </c>
    </row>
    <row r="29" spans="1:10" ht="15.5" x14ac:dyDescent="0.35">
      <c r="A29" s="104"/>
      <c r="B29" s="151"/>
      <c r="C29" s="83" t="s">
        <v>423</v>
      </c>
      <c r="D29" s="83" t="s">
        <v>200</v>
      </c>
      <c r="E29" s="3">
        <v>1</v>
      </c>
      <c r="F29" s="19">
        <f>' Item List 2024'!D190</f>
        <v>716</v>
      </c>
      <c r="G29" s="3">
        <v>0</v>
      </c>
      <c r="H29" s="81">
        <f t="shared" si="0"/>
        <v>0</v>
      </c>
      <c r="I29" s="82">
        <f t="shared" ref="I29:I30" si="4">H29</f>
        <v>0</v>
      </c>
      <c r="J29" s="108">
        <f t="shared" ref="J29:J30" si="5">E29*F29</f>
        <v>716</v>
      </c>
    </row>
    <row r="30" spans="1:10" ht="15.5" x14ac:dyDescent="0.35">
      <c r="A30" s="101"/>
      <c r="B30" s="149"/>
      <c r="C30" s="83" t="s">
        <v>467</v>
      </c>
      <c r="D30" s="83" t="s">
        <v>468</v>
      </c>
      <c r="E30" s="3">
        <v>1</v>
      </c>
      <c r="F30" s="19">
        <f>' Item List 2024'!D183</f>
        <v>65</v>
      </c>
      <c r="G30" s="3">
        <v>0</v>
      </c>
      <c r="H30" s="81">
        <f t="shared" si="0"/>
        <v>0</v>
      </c>
      <c r="I30" s="82">
        <f t="shared" si="4"/>
        <v>0</v>
      </c>
      <c r="J30" s="108">
        <f t="shared" si="5"/>
        <v>65</v>
      </c>
    </row>
    <row r="31" spans="1:10" ht="15.5" x14ac:dyDescent="0.35">
      <c r="A31" s="104"/>
      <c r="B31" s="151"/>
      <c r="C31" s="83" t="s">
        <v>516</v>
      </c>
      <c r="D31" s="83" t="s">
        <v>514</v>
      </c>
      <c r="E31" s="3">
        <v>2000</v>
      </c>
      <c r="F31" s="19">
        <f>' Item List 2024'!D8</f>
        <v>2.8</v>
      </c>
      <c r="G31" s="3">
        <v>1</v>
      </c>
      <c r="H31" s="81">
        <f t="shared" si="0"/>
        <v>5600</v>
      </c>
      <c r="I31" s="82">
        <f>H31</f>
        <v>5600</v>
      </c>
      <c r="J31" s="82">
        <f>I31</f>
        <v>5600</v>
      </c>
    </row>
    <row r="32" spans="1:10" ht="15.5" x14ac:dyDescent="0.35">
      <c r="A32" s="104"/>
      <c r="B32" s="151"/>
      <c r="C32" s="83" t="s">
        <v>520</v>
      </c>
      <c r="D32" s="83"/>
      <c r="E32" s="3">
        <v>1</v>
      </c>
      <c r="F32" s="19">
        <f>' Item List 2024'!D7</f>
        <v>1000</v>
      </c>
      <c r="G32" s="3">
        <v>1</v>
      </c>
      <c r="H32" s="81">
        <f t="shared" si="0"/>
        <v>1000</v>
      </c>
      <c r="I32" s="82">
        <f>H32</f>
        <v>1000</v>
      </c>
      <c r="J32" s="82">
        <f>I32</f>
        <v>1000</v>
      </c>
    </row>
    <row r="33" spans="1:10" ht="15.5" x14ac:dyDescent="0.35">
      <c r="A33" s="101"/>
      <c r="B33" s="150"/>
      <c r="C33" s="4" t="s">
        <v>256</v>
      </c>
      <c r="D33" s="4" t="s">
        <v>372</v>
      </c>
      <c r="E33" s="3">
        <v>4</v>
      </c>
      <c r="F33" s="19">
        <f>' Item List 2024'!D229</f>
        <v>180</v>
      </c>
      <c r="G33" s="3">
        <v>0</v>
      </c>
      <c r="H33" s="81">
        <f t="shared" si="0"/>
        <v>0</v>
      </c>
      <c r="I33" s="82">
        <f>H33</f>
        <v>0</v>
      </c>
      <c r="J33" s="82">
        <f>E33*F33</f>
        <v>720</v>
      </c>
    </row>
    <row r="34" spans="1:10" ht="15.5" x14ac:dyDescent="0.35">
      <c r="A34" s="102"/>
      <c r="B34" s="3" t="s">
        <v>367</v>
      </c>
      <c r="C34" s="4" t="s">
        <v>46</v>
      </c>
      <c r="D34" s="4" t="s">
        <v>368</v>
      </c>
      <c r="E34" s="3">
        <v>12</v>
      </c>
      <c r="F34" s="19">
        <f>' Item List 2024'!D10</f>
        <v>550</v>
      </c>
      <c r="G34" s="3">
        <v>0</v>
      </c>
      <c r="H34" s="81">
        <f t="shared" si="0"/>
        <v>0</v>
      </c>
      <c r="I34" s="82">
        <f>H34</f>
        <v>0</v>
      </c>
      <c r="J34" s="108">
        <f>E34*F34</f>
        <v>6600</v>
      </c>
    </row>
    <row r="35" spans="1:10" ht="15.5" x14ac:dyDescent="0.35">
      <c r="A35" s="3"/>
      <c r="B35" s="1" t="s">
        <v>12</v>
      </c>
      <c r="C35" s="1"/>
      <c r="D35" s="1"/>
      <c r="E35" s="1"/>
      <c r="F35" s="1"/>
      <c r="G35" s="1"/>
      <c r="H35" s="88">
        <f>SUM(H6:H34)</f>
        <v>101790</v>
      </c>
      <c r="I35" s="88">
        <f>SUM(I6:I34)</f>
        <v>21125</v>
      </c>
      <c r="J35" s="88">
        <f t="shared" ref="J35" si="6">SUM(J6:J34)</f>
        <v>32095</v>
      </c>
    </row>
    <row r="36" spans="1:10" ht="15" customHeight="1" thickBot="1" x14ac:dyDescent="0.4"/>
    <row r="37" spans="1:10" ht="16" thickBot="1" x14ac:dyDescent="0.4">
      <c r="A37" s="152" t="s">
        <v>48</v>
      </c>
      <c r="B37" s="153"/>
      <c r="C37" s="7" t="s">
        <v>8</v>
      </c>
      <c r="E37" s="156" t="s">
        <v>373</v>
      </c>
      <c r="F37" s="155"/>
      <c r="G37" s="155"/>
      <c r="H37" s="155"/>
      <c r="I37" s="93">
        <f>B41</f>
        <v>68000</v>
      </c>
    </row>
    <row r="38" spans="1:10" ht="16" thickBot="1" x14ac:dyDescent="0.4">
      <c r="A38" s="8" t="s">
        <v>50</v>
      </c>
      <c r="B38" s="9">
        <v>10</v>
      </c>
      <c r="C38" s="89" t="s">
        <v>469</v>
      </c>
      <c r="E38" s="156" t="s">
        <v>374</v>
      </c>
      <c r="F38" s="155"/>
      <c r="G38" s="155"/>
      <c r="H38" s="155"/>
      <c r="I38" s="94">
        <f>H35+I35+J35</f>
        <v>155010</v>
      </c>
    </row>
    <row r="39" spans="1:10" ht="16" thickBot="1" x14ac:dyDescent="0.4">
      <c r="A39" s="3" t="s">
        <v>53</v>
      </c>
      <c r="B39" s="3">
        <v>8000</v>
      </c>
      <c r="C39" s="90" t="s">
        <v>54</v>
      </c>
      <c r="E39" s="156" t="s">
        <v>375</v>
      </c>
      <c r="F39" s="155"/>
      <c r="G39" s="155"/>
      <c r="H39" s="155"/>
      <c r="I39" s="106">
        <f>I37-I38</f>
        <v>-87010</v>
      </c>
    </row>
    <row r="40" spans="1:10" ht="16" thickBot="1" x14ac:dyDescent="0.4">
      <c r="A40" s="3" t="s">
        <v>56</v>
      </c>
      <c r="B40" s="81">
        <f>B39*0.85</f>
        <v>6800</v>
      </c>
      <c r="C40" s="90" t="s">
        <v>54</v>
      </c>
      <c r="E40" s="156" t="s">
        <v>376</v>
      </c>
      <c r="F40" s="155"/>
      <c r="G40" s="155"/>
      <c r="H40" s="155"/>
      <c r="I40" s="93">
        <f>B38*B40</f>
        <v>68000</v>
      </c>
    </row>
    <row r="41" spans="1:10" ht="16" thickBot="1" x14ac:dyDescent="0.4">
      <c r="A41" s="91" t="s">
        <v>470</v>
      </c>
      <c r="B41" s="95">
        <f>B38*B40</f>
        <v>68000</v>
      </c>
      <c r="C41" s="92" t="s">
        <v>469</v>
      </c>
      <c r="E41" s="156" t="s">
        <v>377</v>
      </c>
      <c r="F41" s="155"/>
      <c r="G41" s="155"/>
      <c r="H41" s="155"/>
      <c r="I41" s="94">
        <f>J35</f>
        <v>32095</v>
      </c>
    </row>
    <row r="42" spans="1:10" ht="16" thickBot="1" x14ac:dyDescent="0.4">
      <c r="E42" s="156" t="s">
        <v>378</v>
      </c>
      <c r="F42" s="155"/>
      <c r="G42" s="155"/>
      <c r="H42" s="155"/>
      <c r="I42" s="106">
        <f>I40-I41</f>
        <v>35905</v>
      </c>
    </row>
    <row r="43" spans="1:10" ht="15" customHeight="1" x14ac:dyDescent="0.35">
      <c r="I43" s="80"/>
    </row>
    <row r="44" spans="1:10" ht="15" customHeight="1" x14ac:dyDescent="0.35">
      <c r="A44" s="79" t="s">
        <v>453</v>
      </c>
    </row>
    <row r="45" spans="1:10" ht="15" customHeight="1" x14ac:dyDescent="0.35">
      <c r="A45" s="80" t="s">
        <v>482</v>
      </c>
    </row>
    <row r="46" spans="1:10" ht="15" customHeight="1" x14ac:dyDescent="0.35">
      <c r="A46" s="80" t="s">
        <v>455</v>
      </c>
    </row>
    <row r="47" spans="1:10" ht="15" customHeight="1" x14ac:dyDescent="0.35">
      <c r="A47" s="80" t="s">
        <v>456</v>
      </c>
    </row>
    <row r="48" spans="1:10" ht="15" customHeight="1" x14ac:dyDescent="0.35">
      <c r="A48" s="80" t="s">
        <v>458</v>
      </c>
    </row>
    <row r="49" spans="1:1" ht="15" customHeight="1" x14ac:dyDescent="0.35">
      <c r="A49" s="80" t="s">
        <v>461</v>
      </c>
    </row>
    <row r="50" spans="1:1" ht="15" customHeight="1" x14ac:dyDescent="0.35">
      <c r="A50" s="80"/>
    </row>
    <row r="51" spans="1:1" ht="15" customHeight="1" x14ac:dyDescent="0.35">
      <c r="A51" s="107"/>
    </row>
  </sheetData>
  <mergeCells count="12">
    <mergeCell ref="E42:H42"/>
    <mergeCell ref="A5:B5"/>
    <mergeCell ref="A6:A12"/>
    <mergeCell ref="B6:B10"/>
    <mergeCell ref="B11:B12"/>
    <mergeCell ref="B20:B33"/>
    <mergeCell ref="A37:B37"/>
    <mergeCell ref="E37:H37"/>
    <mergeCell ref="E38:H38"/>
    <mergeCell ref="E39:H39"/>
    <mergeCell ref="E40:H40"/>
    <mergeCell ref="E41:H41"/>
  </mergeCells>
  <pageMargins left="0.51181102362204722" right="0.31496062992125984" top="0.35433070866141736" bottom="0.35433070866141736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1"/>
  <sheetViews>
    <sheetView topLeftCell="A21" zoomScale="120" zoomScaleNormal="120" workbookViewId="0">
      <selection activeCell="E42" sqref="E42:H42"/>
    </sheetView>
  </sheetViews>
  <sheetFormatPr defaultColWidth="11.1640625" defaultRowHeight="15" customHeight="1" x14ac:dyDescent="0.35"/>
  <cols>
    <col min="1" max="1" width="22.83203125" customWidth="1"/>
    <col min="2" max="2" width="16.58203125" customWidth="1"/>
    <col min="3" max="3" width="27.5" bestFit="1" customWidth="1"/>
    <col min="4" max="4" width="10.1640625" customWidth="1"/>
    <col min="5" max="5" width="8.4140625" customWidth="1"/>
    <col min="6" max="6" width="9.08203125" bestFit="1" customWidth="1"/>
    <col min="7" max="7" width="5.4140625" customWidth="1"/>
    <col min="8" max="8" width="11.08203125" bestFit="1" customWidth="1"/>
    <col min="9" max="9" width="11.6640625" bestFit="1" customWidth="1"/>
    <col min="10" max="24" width="8.58203125" customWidth="1"/>
  </cols>
  <sheetData>
    <row r="1" spans="1:9" ht="15.5" x14ac:dyDescent="0.35">
      <c r="A1" s="1" t="s">
        <v>0</v>
      </c>
      <c r="B1" s="2" t="s">
        <v>529</v>
      </c>
    </row>
    <row r="2" spans="1:9" ht="15.5" x14ac:dyDescent="0.35">
      <c r="A2" s="1" t="s">
        <v>2</v>
      </c>
      <c r="B2" s="2" t="s">
        <v>3</v>
      </c>
    </row>
    <row r="3" spans="1:9" ht="15.5" x14ac:dyDescent="0.35">
      <c r="A3" s="1" t="s">
        <v>4</v>
      </c>
      <c r="B3" s="2" t="s">
        <v>370</v>
      </c>
    </row>
    <row r="4" spans="1:9" ht="15.5" x14ac:dyDescent="0.35"/>
    <row r="5" spans="1:9" ht="15.5" x14ac:dyDescent="0.35">
      <c r="A5" s="145" t="s">
        <v>6</v>
      </c>
      <c r="B5" s="146"/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525</v>
      </c>
      <c r="I5" s="79" t="s">
        <v>524</v>
      </c>
    </row>
    <row r="6" spans="1:9" ht="15.5" x14ac:dyDescent="0.35">
      <c r="A6" s="147" t="s">
        <v>13</v>
      </c>
      <c r="B6" s="157" t="s">
        <v>14</v>
      </c>
      <c r="C6" s="3" t="s">
        <v>359</v>
      </c>
      <c r="D6" s="3" t="s">
        <v>16</v>
      </c>
      <c r="E6" s="3">
        <v>2.5</v>
      </c>
      <c r="F6" s="19">
        <f>' Item List 2024'!D2</f>
        <v>600</v>
      </c>
      <c r="G6" s="3">
        <v>1</v>
      </c>
      <c r="H6" s="19">
        <f>E6*F6*G6</f>
        <v>1500</v>
      </c>
    </row>
    <row r="7" spans="1:9" ht="15.5" x14ac:dyDescent="0.35">
      <c r="A7" s="148"/>
      <c r="B7" s="158"/>
      <c r="C7" s="3" t="s">
        <v>452</v>
      </c>
      <c r="D7" s="3" t="s">
        <v>16</v>
      </c>
      <c r="E7" s="3">
        <v>1.5</v>
      </c>
      <c r="F7" s="19">
        <f>' Item List 2024'!D2</f>
        <v>600</v>
      </c>
      <c r="G7" s="3">
        <v>1</v>
      </c>
      <c r="H7" s="19">
        <f t="shared" ref="H7:H35" si="0">E7*F7*G7</f>
        <v>900</v>
      </c>
    </row>
    <row r="8" spans="1:9" ht="15.5" x14ac:dyDescent="0.35">
      <c r="A8" s="148"/>
      <c r="B8" s="158"/>
      <c r="C8" s="3" t="s">
        <v>63</v>
      </c>
      <c r="D8" s="3" t="s">
        <v>16</v>
      </c>
      <c r="E8" s="3">
        <v>1.5</v>
      </c>
      <c r="F8" s="19">
        <f>' Item List 2024'!D4</f>
        <v>600</v>
      </c>
      <c r="G8" s="3">
        <v>1</v>
      </c>
      <c r="H8" s="19">
        <f t="shared" si="0"/>
        <v>900</v>
      </c>
    </row>
    <row r="9" spans="1:9" ht="15.5" x14ac:dyDescent="0.35">
      <c r="A9" s="149"/>
      <c r="B9" s="158"/>
      <c r="C9" s="4" t="s">
        <v>190</v>
      </c>
      <c r="D9" s="4" t="s">
        <v>39</v>
      </c>
      <c r="E9" s="3">
        <v>2</v>
      </c>
      <c r="F9" s="19">
        <f>' Item List 2024'!D149</f>
        <v>595</v>
      </c>
      <c r="G9" s="3">
        <v>1</v>
      </c>
      <c r="H9" s="81">
        <f t="shared" ref="H9:H18" si="1">E9*F9*G9</f>
        <v>1190</v>
      </c>
    </row>
    <row r="10" spans="1:9" ht="15.5" x14ac:dyDescent="0.35">
      <c r="A10" s="149"/>
      <c r="B10" s="159"/>
      <c r="C10" s="83" t="s">
        <v>463</v>
      </c>
      <c r="D10" s="4" t="s">
        <v>39</v>
      </c>
      <c r="E10" s="3">
        <v>20</v>
      </c>
      <c r="F10" s="19">
        <f>' Item List 2024'!D151</f>
        <v>95</v>
      </c>
      <c r="G10" s="3">
        <v>1</v>
      </c>
      <c r="H10" s="81">
        <f t="shared" si="1"/>
        <v>1900</v>
      </c>
    </row>
    <row r="11" spans="1:9" ht="15.5" x14ac:dyDescent="0.35">
      <c r="A11" s="149"/>
      <c r="B11" s="157" t="s">
        <v>20</v>
      </c>
      <c r="C11" s="83" t="s">
        <v>464</v>
      </c>
      <c r="D11" s="83" t="s">
        <v>466</v>
      </c>
      <c r="E11" s="3">
        <v>140</v>
      </c>
      <c r="F11" s="19">
        <f>' Item List 2024'!D172</f>
        <v>20</v>
      </c>
      <c r="G11" s="3">
        <v>1</v>
      </c>
      <c r="H11" s="81">
        <f t="shared" si="1"/>
        <v>2800</v>
      </c>
    </row>
    <row r="12" spans="1:9" ht="15.5" x14ac:dyDescent="0.35">
      <c r="A12" s="151"/>
      <c r="B12" s="158"/>
      <c r="C12" s="4" t="s">
        <v>383</v>
      </c>
      <c r="D12" s="3" t="s">
        <v>22</v>
      </c>
      <c r="E12" s="3">
        <v>625</v>
      </c>
      <c r="F12" s="19">
        <f>' Item List 2024'!D360</f>
        <v>170</v>
      </c>
      <c r="G12" s="3">
        <v>1</v>
      </c>
      <c r="H12" s="81">
        <f t="shared" si="1"/>
        <v>106250</v>
      </c>
    </row>
    <row r="13" spans="1:9" ht="15.5" x14ac:dyDescent="0.35">
      <c r="A13" s="151"/>
      <c r="B13" s="158"/>
      <c r="C13" s="4" t="s">
        <v>384</v>
      </c>
      <c r="D13" s="3" t="s">
        <v>22</v>
      </c>
      <c r="E13" s="3">
        <v>625</v>
      </c>
      <c r="F13" s="19">
        <f>' Item List 2024'!D361</f>
        <v>150</v>
      </c>
      <c r="G13" s="3">
        <v>1</v>
      </c>
      <c r="H13" s="81">
        <f t="shared" si="1"/>
        <v>93750</v>
      </c>
    </row>
    <row r="14" spans="1:9" ht="15.5" x14ac:dyDescent="0.35">
      <c r="A14" s="151"/>
      <c r="B14" s="158"/>
      <c r="C14" s="4" t="s">
        <v>385</v>
      </c>
      <c r="D14" s="3" t="s">
        <v>39</v>
      </c>
      <c r="E14" s="3">
        <v>20</v>
      </c>
      <c r="F14" s="19">
        <f>' Item List 2024'!D359</f>
        <v>120</v>
      </c>
      <c r="G14" s="3">
        <v>1</v>
      </c>
      <c r="H14" s="81">
        <f t="shared" si="1"/>
        <v>2400</v>
      </c>
    </row>
    <row r="15" spans="1:9" ht="15.5" x14ac:dyDescent="0.35">
      <c r="A15" s="151"/>
      <c r="B15" s="158"/>
      <c r="C15" s="4" t="s">
        <v>386</v>
      </c>
      <c r="D15" s="3" t="s">
        <v>387</v>
      </c>
      <c r="E15" s="3">
        <v>2</v>
      </c>
      <c r="F15" s="19">
        <f>' Item List 2024'!D362</f>
        <v>2000</v>
      </c>
      <c r="G15" s="3">
        <v>1</v>
      </c>
      <c r="H15" s="81">
        <f t="shared" si="1"/>
        <v>4000</v>
      </c>
    </row>
    <row r="16" spans="1:9" ht="15.5" x14ac:dyDescent="0.35">
      <c r="A16" s="150"/>
      <c r="B16" s="159"/>
      <c r="C16" s="3" t="s">
        <v>360</v>
      </c>
      <c r="D16" s="3" t="s">
        <v>18</v>
      </c>
      <c r="E16" s="3">
        <v>10</v>
      </c>
      <c r="F16" s="19">
        <f>' Item List 2024'!D11</f>
        <v>85</v>
      </c>
      <c r="G16" s="3">
        <v>1</v>
      </c>
      <c r="H16" s="19">
        <f t="shared" si="1"/>
        <v>850</v>
      </c>
    </row>
    <row r="17" spans="1:9" ht="15.5" x14ac:dyDescent="0.35">
      <c r="A17" s="100" t="s">
        <v>28</v>
      </c>
      <c r="B17" s="100"/>
      <c r="C17" s="3" t="s">
        <v>19</v>
      </c>
      <c r="D17" s="3" t="s">
        <v>18</v>
      </c>
      <c r="E17" s="3">
        <v>5</v>
      </c>
      <c r="F17" s="19">
        <f>' Item List 2024'!D11</f>
        <v>85</v>
      </c>
      <c r="G17" s="3">
        <v>1</v>
      </c>
      <c r="H17" s="81">
        <f t="shared" si="1"/>
        <v>425</v>
      </c>
    </row>
    <row r="18" spans="1:9" ht="15.5" x14ac:dyDescent="0.35">
      <c r="A18" s="103"/>
      <c r="B18" s="103"/>
      <c r="C18" s="3" t="s">
        <v>21</v>
      </c>
      <c r="D18" s="3" t="s">
        <v>22</v>
      </c>
      <c r="E18" s="3">
        <v>1250</v>
      </c>
      <c r="F18" s="19">
        <f>' Item List 2024'!D339</f>
        <v>30</v>
      </c>
      <c r="G18" s="3">
        <v>1</v>
      </c>
      <c r="H18" s="19">
        <f t="shared" si="1"/>
        <v>37500</v>
      </c>
    </row>
    <row r="19" spans="1:9" ht="15.5" x14ac:dyDescent="0.35">
      <c r="A19" s="103"/>
      <c r="B19" s="103"/>
      <c r="C19" s="4" t="s">
        <v>23</v>
      </c>
      <c r="D19" s="4" t="s">
        <v>22</v>
      </c>
      <c r="E19" s="3">
        <v>63</v>
      </c>
      <c r="F19" s="19">
        <f>' Item List 2024'!D339</f>
        <v>30</v>
      </c>
      <c r="G19" s="3">
        <v>1</v>
      </c>
      <c r="H19" s="19">
        <f t="shared" si="0"/>
        <v>1890</v>
      </c>
    </row>
    <row r="20" spans="1:9" ht="15.5" x14ac:dyDescent="0.35">
      <c r="A20" s="103"/>
      <c r="B20" s="103"/>
      <c r="C20" s="4" t="s">
        <v>30</v>
      </c>
      <c r="D20" s="4" t="s">
        <v>18</v>
      </c>
      <c r="E20" s="3">
        <v>4</v>
      </c>
      <c r="F20" s="19">
        <f>' Item List 2024'!D11</f>
        <v>85</v>
      </c>
      <c r="G20" s="3">
        <v>4</v>
      </c>
      <c r="H20" s="81">
        <f t="shared" si="0"/>
        <v>1360</v>
      </c>
      <c r="I20" s="82">
        <f t="shared" ref="I20:I35" si="2">H20</f>
        <v>1360</v>
      </c>
    </row>
    <row r="21" spans="1:9" ht="15.5" x14ac:dyDescent="0.35">
      <c r="A21" s="103"/>
      <c r="B21" s="103"/>
      <c r="C21" s="4" t="s">
        <v>32</v>
      </c>
      <c r="D21" s="4" t="s">
        <v>18</v>
      </c>
      <c r="E21" s="3">
        <v>36</v>
      </c>
      <c r="F21" s="19">
        <f>' Item List 2024'!D11</f>
        <v>85</v>
      </c>
      <c r="G21" s="3">
        <v>1</v>
      </c>
      <c r="H21" s="81">
        <f t="shared" ref="H21:H26" si="3">E21*F21*G21</f>
        <v>3060</v>
      </c>
      <c r="I21" s="82">
        <f t="shared" si="2"/>
        <v>3060</v>
      </c>
    </row>
    <row r="22" spans="1:9" ht="15.5" x14ac:dyDescent="0.35">
      <c r="A22" s="101"/>
      <c r="B22" s="101"/>
      <c r="C22" s="4" t="s">
        <v>34</v>
      </c>
      <c r="D22" s="4" t="s">
        <v>18</v>
      </c>
      <c r="E22" s="3">
        <v>36</v>
      </c>
      <c r="F22" s="19">
        <f>' Item List 2024'!D11</f>
        <v>85</v>
      </c>
      <c r="G22" s="3">
        <v>1</v>
      </c>
      <c r="H22" s="81">
        <f t="shared" si="3"/>
        <v>3060</v>
      </c>
      <c r="I22" s="82">
        <f t="shared" si="2"/>
        <v>3060</v>
      </c>
    </row>
    <row r="23" spans="1:9" ht="15.5" x14ac:dyDescent="0.35">
      <c r="A23" s="104"/>
      <c r="B23" s="104"/>
      <c r="C23" s="4" t="s">
        <v>36</v>
      </c>
      <c r="D23" s="4" t="s">
        <v>18</v>
      </c>
      <c r="E23" s="3">
        <v>20</v>
      </c>
      <c r="F23" s="19">
        <f>' Item List 2024'!D11</f>
        <v>85</v>
      </c>
      <c r="G23" s="3">
        <v>1</v>
      </c>
      <c r="H23" s="81">
        <f t="shared" si="3"/>
        <v>1700</v>
      </c>
      <c r="I23" s="82">
        <f t="shared" si="2"/>
        <v>1700</v>
      </c>
    </row>
    <row r="24" spans="1:9" ht="15.5" x14ac:dyDescent="0.35">
      <c r="A24" s="101"/>
      <c r="B24" s="101"/>
      <c r="C24" s="83" t="s">
        <v>460</v>
      </c>
      <c r="D24" s="4" t="s">
        <v>18</v>
      </c>
      <c r="E24" s="3">
        <v>2</v>
      </c>
      <c r="F24" s="19">
        <f>' Item List 2024'!D11</f>
        <v>85</v>
      </c>
      <c r="G24" s="3">
        <v>6</v>
      </c>
      <c r="H24" s="81">
        <f t="shared" si="3"/>
        <v>1020</v>
      </c>
      <c r="I24" s="82">
        <f t="shared" si="2"/>
        <v>1020</v>
      </c>
    </row>
    <row r="25" spans="1:9" ht="15.5" x14ac:dyDescent="0.35">
      <c r="A25" s="101"/>
      <c r="B25" s="147" t="s">
        <v>20</v>
      </c>
      <c r="C25" s="4" t="s">
        <v>35</v>
      </c>
      <c r="D25" s="4" t="s">
        <v>18</v>
      </c>
      <c r="E25" s="3">
        <v>3</v>
      </c>
      <c r="F25" s="19">
        <f>' Item List 2024'!D11</f>
        <v>85</v>
      </c>
      <c r="G25" s="3">
        <v>3</v>
      </c>
      <c r="H25" s="81">
        <f t="shared" si="3"/>
        <v>765</v>
      </c>
      <c r="I25" s="82">
        <f t="shared" si="2"/>
        <v>765</v>
      </c>
    </row>
    <row r="26" spans="1:9" ht="15.5" x14ac:dyDescent="0.35">
      <c r="A26" s="104"/>
      <c r="B26" s="148"/>
      <c r="C26" s="4" t="s">
        <v>31</v>
      </c>
      <c r="D26" s="4" t="s">
        <v>18</v>
      </c>
      <c r="E26" s="3">
        <v>15</v>
      </c>
      <c r="F26" s="19">
        <f>' Item List 2024'!D11</f>
        <v>85</v>
      </c>
      <c r="G26" s="3">
        <v>0</v>
      </c>
      <c r="H26" s="81">
        <f t="shared" si="3"/>
        <v>0</v>
      </c>
      <c r="I26" s="82">
        <f t="shared" si="2"/>
        <v>0</v>
      </c>
    </row>
    <row r="27" spans="1:9" ht="15.5" x14ac:dyDescent="0.35">
      <c r="A27" s="104"/>
      <c r="B27" s="148"/>
      <c r="C27" s="83" t="s">
        <v>457</v>
      </c>
      <c r="D27" s="4" t="s">
        <v>18</v>
      </c>
      <c r="E27" s="3">
        <v>10</v>
      </c>
      <c r="F27" s="19">
        <f>' Item List 2024'!D11</f>
        <v>85</v>
      </c>
      <c r="G27" s="3">
        <v>0</v>
      </c>
      <c r="H27" s="81">
        <f t="shared" si="0"/>
        <v>0</v>
      </c>
      <c r="I27" s="82">
        <f t="shared" si="2"/>
        <v>0</v>
      </c>
    </row>
    <row r="28" spans="1:9" ht="15.5" x14ac:dyDescent="0.35">
      <c r="A28" s="101"/>
      <c r="B28" s="149"/>
      <c r="C28" s="4" t="s">
        <v>371</v>
      </c>
      <c r="D28" s="4" t="s">
        <v>39</v>
      </c>
      <c r="E28" s="3">
        <v>2</v>
      </c>
      <c r="F28" s="19">
        <f>' Item List 2024'!D144</f>
        <v>650</v>
      </c>
      <c r="G28" s="3">
        <v>1</v>
      </c>
      <c r="H28" s="81">
        <f t="shared" si="0"/>
        <v>1300</v>
      </c>
      <c r="I28" s="82">
        <f t="shared" si="2"/>
        <v>1300</v>
      </c>
    </row>
    <row r="29" spans="1:9" ht="15.5" x14ac:dyDescent="0.35">
      <c r="A29" s="104"/>
      <c r="B29" s="151"/>
      <c r="C29" s="83" t="s">
        <v>462</v>
      </c>
      <c r="D29" s="83" t="s">
        <v>201</v>
      </c>
      <c r="E29" s="3">
        <v>3</v>
      </c>
      <c r="F29" s="19">
        <f>' Item List 2024'!D154</f>
        <v>650</v>
      </c>
      <c r="G29" s="3">
        <v>1</v>
      </c>
      <c r="H29" s="81">
        <f t="shared" si="0"/>
        <v>1950</v>
      </c>
      <c r="I29" s="82">
        <f t="shared" si="2"/>
        <v>1950</v>
      </c>
    </row>
    <row r="30" spans="1:9" ht="15.5" x14ac:dyDescent="0.35">
      <c r="A30" s="101"/>
      <c r="B30" s="149"/>
      <c r="C30" s="4" t="s">
        <v>380</v>
      </c>
      <c r="D30" s="4" t="s">
        <v>123</v>
      </c>
      <c r="E30" s="3">
        <v>1</v>
      </c>
      <c r="F30" s="19">
        <f>' Item List 2024'!D181</f>
        <v>470</v>
      </c>
      <c r="G30" s="3">
        <v>1</v>
      </c>
      <c r="H30" s="81">
        <f t="shared" si="0"/>
        <v>470</v>
      </c>
      <c r="I30" s="82">
        <f t="shared" si="2"/>
        <v>470</v>
      </c>
    </row>
    <row r="31" spans="1:9" ht="15.5" x14ac:dyDescent="0.35">
      <c r="A31" s="101"/>
      <c r="B31" s="149"/>
      <c r="C31" s="4" t="s">
        <v>381</v>
      </c>
      <c r="D31" s="4" t="s">
        <v>123</v>
      </c>
      <c r="E31" s="3">
        <v>1</v>
      </c>
      <c r="F31" s="19">
        <f>' Item List 2024'!D184</f>
        <v>340</v>
      </c>
      <c r="G31" s="3">
        <v>1</v>
      </c>
      <c r="H31" s="81">
        <f t="shared" si="0"/>
        <v>340</v>
      </c>
      <c r="I31" s="82">
        <f t="shared" si="2"/>
        <v>340</v>
      </c>
    </row>
    <row r="32" spans="1:9" ht="15.5" x14ac:dyDescent="0.35">
      <c r="A32" s="104"/>
      <c r="B32" s="151"/>
      <c r="C32" s="83" t="s">
        <v>446</v>
      </c>
      <c r="D32" s="83" t="s">
        <v>201</v>
      </c>
      <c r="E32" s="3">
        <v>2</v>
      </c>
      <c r="F32" s="19">
        <f>' Item List 2024'!D247</f>
        <v>600</v>
      </c>
      <c r="G32" s="3">
        <v>1</v>
      </c>
      <c r="H32" s="81">
        <f t="shared" si="0"/>
        <v>1200</v>
      </c>
      <c r="I32" s="82">
        <f t="shared" si="2"/>
        <v>1200</v>
      </c>
    </row>
    <row r="33" spans="1:9" ht="15.5" x14ac:dyDescent="0.35">
      <c r="A33" s="104"/>
      <c r="B33" s="151"/>
      <c r="C33" s="83" t="s">
        <v>516</v>
      </c>
      <c r="D33" s="83" t="s">
        <v>514</v>
      </c>
      <c r="E33" s="3">
        <v>2000</v>
      </c>
      <c r="F33" s="19">
        <f>' Item List 2024'!D8</f>
        <v>2.8</v>
      </c>
      <c r="G33" s="3">
        <v>1</v>
      </c>
      <c r="H33" s="81">
        <f t="shared" si="0"/>
        <v>5600</v>
      </c>
      <c r="I33" s="82">
        <f t="shared" si="2"/>
        <v>5600</v>
      </c>
    </row>
    <row r="34" spans="1:9" ht="15.5" x14ac:dyDescent="0.35">
      <c r="A34" s="104"/>
      <c r="B34" s="151"/>
      <c r="C34" s="83" t="s">
        <v>520</v>
      </c>
      <c r="D34" s="83"/>
      <c r="E34" s="3">
        <v>1</v>
      </c>
      <c r="F34" s="19">
        <f>' Item List 2024'!D7</f>
        <v>1000</v>
      </c>
      <c r="G34" s="3">
        <v>1</v>
      </c>
      <c r="H34" s="81">
        <f t="shared" si="0"/>
        <v>1000</v>
      </c>
      <c r="I34" s="82">
        <f t="shared" si="2"/>
        <v>1000</v>
      </c>
    </row>
    <row r="35" spans="1:9" ht="15.5" x14ac:dyDescent="0.35">
      <c r="A35" s="102"/>
      <c r="B35" s="3" t="s">
        <v>367</v>
      </c>
      <c r="C35" s="4" t="s">
        <v>46</v>
      </c>
      <c r="D35" s="4" t="s">
        <v>368</v>
      </c>
      <c r="E35" s="3">
        <v>12</v>
      </c>
      <c r="F35" s="19">
        <f>' Item List 2024'!D10</f>
        <v>550</v>
      </c>
      <c r="G35" s="3">
        <v>0</v>
      </c>
      <c r="H35" s="81">
        <f t="shared" si="0"/>
        <v>0</v>
      </c>
      <c r="I35" s="82">
        <f t="shared" si="2"/>
        <v>0</v>
      </c>
    </row>
    <row r="36" spans="1:9" ht="15.5" x14ac:dyDescent="0.35">
      <c r="A36" s="3"/>
      <c r="B36" s="1" t="s">
        <v>12</v>
      </c>
      <c r="C36" s="1"/>
      <c r="D36" s="1"/>
      <c r="E36" s="1"/>
      <c r="F36" s="1"/>
      <c r="G36" s="1"/>
      <c r="H36" s="88">
        <f>SUM(H6:H35)</f>
        <v>279080</v>
      </c>
      <c r="I36" s="88">
        <f>SUM(I6:I35)</f>
        <v>22825</v>
      </c>
    </row>
    <row r="37" spans="1:9" ht="15" customHeight="1" thickBot="1" x14ac:dyDescent="0.4"/>
    <row r="38" spans="1:9" ht="16" thickBot="1" x14ac:dyDescent="0.4">
      <c r="A38" s="152" t="s">
        <v>48</v>
      </c>
      <c r="B38" s="153"/>
      <c r="C38" s="7" t="s">
        <v>8</v>
      </c>
      <c r="E38" s="156" t="s">
        <v>373</v>
      </c>
      <c r="F38" s="155"/>
      <c r="G38" s="155"/>
      <c r="H38" s="155"/>
      <c r="I38" s="93">
        <f>B42</f>
        <v>93500</v>
      </c>
    </row>
    <row r="39" spans="1:9" ht="16" thickBot="1" x14ac:dyDescent="0.4">
      <c r="A39" s="8" t="s">
        <v>50</v>
      </c>
      <c r="B39" s="9">
        <v>22</v>
      </c>
      <c r="C39" s="89" t="s">
        <v>469</v>
      </c>
      <c r="E39" s="156" t="s">
        <v>374</v>
      </c>
      <c r="F39" s="155"/>
      <c r="G39" s="155"/>
      <c r="H39" s="155"/>
      <c r="I39" s="94">
        <f>H36+I36</f>
        <v>301905</v>
      </c>
    </row>
    <row r="40" spans="1:9" ht="16" thickBot="1" x14ac:dyDescent="0.4">
      <c r="A40" s="3" t="s">
        <v>53</v>
      </c>
      <c r="B40" s="3">
        <v>5000</v>
      </c>
      <c r="C40" s="90" t="s">
        <v>54</v>
      </c>
      <c r="E40" s="156" t="s">
        <v>375</v>
      </c>
      <c r="F40" s="155"/>
      <c r="G40" s="155"/>
      <c r="H40" s="155"/>
      <c r="I40" s="106">
        <f>I38-I39</f>
        <v>-208405</v>
      </c>
    </row>
    <row r="41" spans="1:9" ht="16" thickBot="1" x14ac:dyDescent="0.4">
      <c r="A41" s="3" t="s">
        <v>56</v>
      </c>
      <c r="B41" s="81">
        <f>B40*0.85</f>
        <v>4250</v>
      </c>
      <c r="C41" s="90" t="s">
        <v>54</v>
      </c>
      <c r="E41" s="156" t="s">
        <v>376</v>
      </c>
      <c r="F41" s="155"/>
      <c r="G41" s="155"/>
      <c r="H41" s="155"/>
      <c r="I41" s="93">
        <f>B39*B41</f>
        <v>93500</v>
      </c>
    </row>
    <row r="42" spans="1:9" ht="16" thickBot="1" x14ac:dyDescent="0.4">
      <c r="A42" s="91" t="s">
        <v>470</v>
      </c>
      <c r="B42" s="95">
        <f>B39*B41</f>
        <v>93500</v>
      </c>
      <c r="C42" s="92" t="s">
        <v>469</v>
      </c>
      <c r="E42" s="156" t="s">
        <v>377</v>
      </c>
      <c r="F42" s="155"/>
      <c r="G42" s="155"/>
      <c r="H42" s="155"/>
      <c r="I42" s="94">
        <f>I36</f>
        <v>22825</v>
      </c>
    </row>
    <row r="43" spans="1:9" ht="16" thickBot="1" x14ac:dyDescent="0.4">
      <c r="E43" s="156" t="s">
        <v>378</v>
      </c>
      <c r="F43" s="155"/>
      <c r="G43" s="155"/>
      <c r="H43" s="155"/>
      <c r="I43" s="106">
        <f>I41-I42</f>
        <v>70675</v>
      </c>
    </row>
    <row r="44" spans="1:9" ht="15" customHeight="1" x14ac:dyDescent="0.35">
      <c r="I44" s="80"/>
    </row>
    <row r="45" spans="1:9" ht="15" customHeight="1" x14ac:dyDescent="0.35">
      <c r="A45" s="79" t="s">
        <v>453</v>
      </c>
    </row>
    <row r="46" spans="1:9" ht="15" customHeight="1" x14ac:dyDescent="0.35">
      <c r="A46" s="107" t="s">
        <v>527</v>
      </c>
    </row>
    <row r="47" spans="1:9" ht="15" customHeight="1" x14ac:dyDescent="0.35">
      <c r="A47" s="80" t="s">
        <v>455</v>
      </c>
    </row>
    <row r="48" spans="1:9" ht="15" customHeight="1" x14ac:dyDescent="0.35">
      <c r="A48" s="80" t="s">
        <v>456</v>
      </c>
    </row>
    <row r="49" spans="1:1" ht="15" customHeight="1" x14ac:dyDescent="0.35">
      <c r="A49" s="80" t="s">
        <v>458</v>
      </c>
    </row>
    <row r="50" spans="1:1" ht="15" customHeight="1" x14ac:dyDescent="0.35">
      <c r="A50" s="80" t="s">
        <v>459</v>
      </c>
    </row>
    <row r="51" spans="1:1" ht="15" customHeight="1" x14ac:dyDescent="0.35">
      <c r="A51" s="80" t="s">
        <v>461</v>
      </c>
    </row>
  </sheetData>
  <mergeCells count="12">
    <mergeCell ref="E43:H43"/>
    <mergeCell ref="A5:B5"/>
    <mergeCell ref="A6:A16"/>
    <mergeCell ref="B6:B10"/>
    <mergeCell ref="B11:B16"/>
    <mergeCell ref="B25:B34"/>
    <mergeCell ref="A38:B38"/>
    <mergeCell ref="E38:H38"/>
    <mergeCell ref="E39:H39"/>
    <mergeCell ref="E40:H40"/>
    <mergeCell ref="E41:H41"/>
    <mergeCell ref="E42:H42"/>
  </mergeCells>
  <pageMargins left="0.51181102362204722" right="0.31496062992125984" top="0.35433070866141736" bottom="0.35433070866141736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0"/>
  <sheetViews>
    <sheetView zoomScale="120" zoomScaleNormal="120" workbookViewId="0">
      <selection activeCell="B2" sqref="B2"/>
    </sheetView>
  </sheetViews>
  <sheetFormatPr defaultColWidth="11.1640625" defaultRowHeight="15" customHeight="1" x14ac:dyDescent="0.35"/>
  <cols>
    <col min="1" max="1" width="22.83203125" customWidth="1"/>
    <col min="2" max="2" width="16.58203125" customWidth="1"/>
    <col min="3" max="3" width="27.5" bestFit="1" customWidth="1"/>
    <col min="4" max="4" width="10.1640625" customWidth="1"/>
    <col min="5" max="5" width="8.4140625" customWidth="1"/>
    <col min="6" max="6" width="9.08203125" bestFit="1" customWidth="1"/>
    <col min="7" max="7" width="5.4140625" customWidth="1"/>
    <col min="8" max="9" width="11.08203125" bestFit="1" customWidth="1"/>
    <col min="10" max="10" width="10.08203125" bestFit="1" customWidth="1"/>
    <col min="11" max="25" width="8.58203125" customWidth="1"/>
  </cols>
  <sheetData>
    <row r="1" spans="1:10" ht="15.5" x14ac:dyDescent="0.35">
      <c r="A1" s="1" t="s">
        <v>0</v>
      </c>
      <c r="B1" s="2" t="s">
        <v>388</v>
      </c>
    </row>
    <row r="2" spans="1:10" ht="15.5" x14ac:dyDescent="0.35">
      <c r="A2" s="1" t="s">
        <v>2</v>
      </c>
      <c r="B2" s="2" t="s">
        <v>3</v>
      </c>
    </row>
    <row r="3" spans="1:10" ht="15.5" x14ac:dyDescent="0.35">
      <c r="A3" s="1" t="s">
        <v>4</v>
      </c>
      <c r="B3" s="2" t="s">
        <v>370</v>
      </c>
    </row>
    <row r="4" spans="1:10" ht="15.5" x14ac:dyDescent="0.35"/>
    <row r="5" spans="1:10" ht="15.5" x14ac:dyDescent="0.35">
      <c r="A5" s="145" t="s">
        <v>6</v>
      </c>
      <c r="B5" s="146"/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525</v>
      </c>
      <c r="I5" s="79" t="s">
        <v>524</v>
      </c>
      <c r="J5" s="79" t="s">
        <v>526</v>
      </c>
    </row>
    <row r="6" spans="1:10" ht="15.5" x14ac:dyDescent="0.35">
      <c r="A6" s="147" t="s">
        <v>13</v>
      </c>
      <c r="B6" s="157" t="s">
        <v>14</v>
      </c>
      <c r="C6" s="3" t="s">
        <v>359</v>
      </c>
      <c r="D6" s="3" t="s">
        <v>16</v>
      </c>
      <c r="E6" s="3">
        <v>2.5</v>
      </c>
      <c r="F6" s="19">
        <f>' Item List 2024'!D2</f>
        <v>600</v>
      </c>
      <c r="G6" s="3">
        <v>1</v>
      </c>
      <c r="H6" s="19">
        <f>E6*F6*G6</f>
        <v>1500</v>
      </c>
    </row>
    <row r="7" spans="1:10" ht="15.5" x14ac:dyDescent="0.35">
      <c r="A7" s="148"/>
      <c r="B7" s="158"/>
      <c r="C7" s="3" t="s">
        <v>452</v>
      </c>
      <c r="D7" s="3" t="s">
        <v>16</v>
      </c>
      <c r="E7" s="3">
        <v>1.5</v>
      </c>
      <c r="F7" s="19">
        <f>' Item List 2024'!D2</f>
        <v>600</v>
      </c>
      <c r="G7" s="3">
        <v>1</v>
      </c>
      <c r="H7" s="19">
        <f t="shared" ref="H7:H34" si="0">E7*F7*G7</f>
        <v>900</v>
      </c>
    </row>
    <row r="8" spans="1:10" ht="15.5" x14ac:dyDescent="0.35">
      <c r="A8" s="148"/>
      <c r="B8" s="158"/>
      <c r="C8" s="3" t="s">
        <v>63</v>
      </c>
      <c r="D8" s="3" t="s">
        <v>16</v>
      </c>
      <c r="E8" s="3">
        <v>1.5</v>
      </c>
      <c r="F8" s="19">
        <f>' Item List 2024'!D4</f>
        <v>600</v>
      </c>
      <c r="G8" s="3">
        <v>1</v>
      </c>
      <c r="H8" s="19">
        <f t="shared" si="0"/>
        <v>900</v>
      </c>
    </row>
    <row r="9" spans="1:10" ht="15.5" x14ac:dyDescent="0.35">
      <c r="A9" s="149"/>
      <c r="B9" s="158"/>
      <c r="C9" s="4" t="s">
        <v>190</v>
      </c>
      <c r="D9" s="4" t="s">
        <v>39</v>
      </c>
      <c r="E9" s="3">
        <v>2</v>
      </c>
      <c r="F9" s="19">
        <f>' Item List 2024'!D149</f>
        <v>595</v>
      </c>
      <c r="G9" s="3">
        <v>1</v>
      </c>
      <c r="H9" s="81">
        <f t="shared" ref="H9:H14" si="1">E9*F9*G9</f>
        <v>1190</v>
      </c>
    </row>
    <row r="10" spans="1:10" ht="15.5" x14ac:dyDescent="0.35">
      <c r="A10" s="149"/>
      <c r="B10" s="159"/>
      <c r="C10" s="83" t="s">
        <v>463</v>
      </c>
      <c r="D10" s="4" t="s">
        <v>39</v>
      </c>
      <c r="E10" s="3">
        <v>20</v>
      </c>
      <c r="F10" s="19">
        <f>' Item List 2024'!D151</f>
        <v>95</v>
      </c>
      <c r="G10" s="3">
        <v>1</v>
      </c>
      <c r="H10" s="81">
        <f t="shared" si="1"/>
        <v>1900</v>
      </c>
    </row>
    <row r="11" spans="1:10" ht="15.5" x14ac:dyDescent="0.35">
      <c r="A11" s="149"/>
      <c r="B11" s="157" t="s">
        <v>20</v>
      </c>
      <c r="C11" s="83" t="s">
        <v>464</v>
      </c>
      <c r="D11" s="83" t="s">
        <v>466</v>
      </c>
      <c r="E11" s="3">
        <v>140</v>
      </c>
      <c r="F11" s="19">
        <f>' Item List 2024'!D172</f>
        <v>20</v>
      </c>
      <c r="G11" s="3">
        <v>1</v>
      </c>
      <c r="H11" s="81">
        <f t="shared" si="1"/>
        <v>2800</v>
      </c>
    </row>
    <row r="12" spans="1:10" ht="15.5" x14ac:dyDescent="0.35">
      <c r="A12" s="150"/>
      <c r="B12" s="159"/>
      <c r="C12" s="3" t="s">
        <v>360</v>
      </c>
      <c r="D12" s="3" t="s">
        <v>18</v>
      </c>
      <c r="E12" s="3">
        <v>10</v>
      </c>
      <c r="F12" s="19">
        <f>' Item List 2024'!D11</f>
        <v>85</v>
      </c>
      <c r="G12" s="3">
        <v>1</v>
      </c>
      <c r="H12" s="19">
        <f t="shared" si="1"/>
        <v>850</v>
      </c>
    </row>
    <row r="13" spans="1:10" ht="15.5" x14ac:dyDescent="0.35">
      <c r="A13" s="100" t="s">
        <v>28</v>
      </c>
      <c r="B13" s="100"/>
      <c r="C13" s="3" t="s">
        <v>19</v>
      </c>
      <c r="D13" s="3" t="s">
        <v>18</v>
      </c>
      <c r="E13" s="3">
        <v>5</v>
      </c>
      <c r="F13" s="19">
        <f>' Item List 2024'!D11</f>
        <v>85</v>
      </c>
      <c r="G13" s="3">
        <v>1</v>
      </c>
      <c r="H13" s="81">
        <f t="shared" si="1"/>
        <v>425</v>
      </c>
    </row>
    <row r="14" spans="1:10" ht="15.5" x14ac:dyDescent="0.35">
      <c r="A14" s="103"/>
      <c r="B14" s="103"/>
      <c r="C14" s="3" t="s">
        <v>21</v>
      </c>
      <c r="D14" s="3" t="s">
        <v>22</v>
      </c>
      <c r="E14" s="3">
        <v>278</v>
      </c>
      <c r="F14" s="19">
        <f>' Item List 2024'!D325</f>
        <v>200</v>
      </c>
      <c r="G14" s="3">
        <v>1</v>
      </c>
      <c r="H14" s="19">
        <f t="shared" si="1"/>
        <v>55600</v>
      </c>
    </row>
    <row r="15" spans="1:10" ht="15.5" x14ac:dyDescent="0.35">
      <c r="A15" s="103"/>
      <c r="B15" s="103"/>
      <c r="C15" s="4" t="s">
        <v>23</v>
      </c>
      <c r="D15" s="4" t="s">
        <v>22</v>
      </c>
      <c r="E15" s="3">
        <v>14</v>
      </c>
      <c r="F15" s="19">
        <f>' Item List 2024'!D325</f>
        <v>200</v>
      </c>
      <c r="G15" s="3">
        <v>1</v>
      </c>
      <c r="H15" s="19">
        <f t="shared" si="0"/>
        <v>2800</v>
      </c>
    </row>
    <row r="16" spans="1:10" ht="15.5" x14ac:dyDescent="0.35">
      <c r="A16" s="103"/>
      <c r="B16" s="103"/>
      <c r="C16" s="4" t="s">
        <v>30</v>
      </c>
      <c r="D16" s="4" t="s">
        <v>18</v>
      </c>
      <c r="E16" s="3">
        <v>4</v>
      </c>
      <c r="F16" s="19">
        <f>' Item List 2024'!D11</f>
        <v>85</v>
      </c>
      <c r="G16" s="3">
        <v>4</v>
      </c>
      <c r="H16" s="81">
        <f t="shared" si="0"/>
        <v>1360</v>
      </c>
      <c r="I16" s="82">
        <f>H16</f>
        <v>1360</v>
      </c>
      <c r="J16" s="82">
        <f>I16</f>
        <v>1360</v>
      </c>
    </row>
    <row r="17" spans="1:10" ht="15.5" x14ac:dyDescent="0.35">
      <c r="A17" s="103"/>
      <c r="B17" s="103"/>
      <c r="C17" s="4" t="s">
        <v>32</v>
      </c>
      <c r="D17" s="4" t="s">
        <v>18</v>
      </c>
      <c r="E17" s="3">
        <v>36</v>
      </c>
      <c r="F17" s="19">
        <f>' Item List 2024'!D11</f>
        <v>85</v>
      </c>
      <c r="G17" s="3">
        <v>1</v>
      </c>
      <c r="H17" s="81">
        <f>E17*F17*G17</f>
        <v>3060</v>
      </c>
      <c r="I17" s="82">
        <f t="shared" ref="I17:I28" si="2">H17</f>
        <v>3060</v>
      </c>
      <c r="J17" s="82">
        <f t="shared" ref="J17:J20" si="3">I17</f>
        <v>3060</v>
      </c>
    </row>
    <row r="18" spans="1:10" ht="15.5" x14ac:dyDescent="0.35">
      <c r="A18" s="101"/>
      <c r="B18" s="101"/>
      <c r="C18" s="4" t="s">
        <v>34</v>
      </c>
      <c r="D18" s="4" t="s">
        <v>18</v>
      </c>
      <c r="E18" s="3">
        <v>36</v>
      </c>
      <c r="F18" s="19">
        <f>' Item List 2024'!D11</f>
        <v>85</v>
      </c>
      <c r="G18" s="3">
        <v>1</v>
      </c>
      <c r="H18" s="81">
        <f>E18*F18*G18</f>
        <v>3060</v>
      </c>
      <c r="I18" s="82">
        <f t="shared" si="2"/>
        <v>3060</v>
      </c>
      <c r="J18" s="82">
        <f t="shared" si="3"/>
        <v>3060</v>
      </c>
    </row>
    <row r="19" spans="1:10" ht="15.5" x14ac:dyDescent="0.35">
      <c r="A19" s="101"/>
      <c r="B19" s="101"/>
      <c r="C19" s="83" t="s">
        <v>460</v>
      </c>
      <c r="D19" s="4" t="s">
        <v>18</v>
      </c>
      <c r="E19" s="3">
        <v>2</v>
      </c>
      <c r="F19" s="19">
        <f>' Item List 2024'!D11</f>
        <v>85</v>
      </c>
      <c r="G19" s="3">
        <v>6</v>
      </c>
      <c r="H19" s="81">
        <f>E19*F19*G19</f>
        <v>1020</v>
      </c>
      <c r="I19" s="82">
        <f t="shared" si="2"/>
        <v>1020</v>
      </c>
      <c r="J19" s="82">
        <f t="shared" si="3"/>
        <v>1020</v>
      </c>
    </row>
    <row r="20" spans="1:10" ht="15.5" x14ac:dyDescent="0.35">
      <c r="A20" s="101"/>
      <c r="B20" s="147" t="s">
        <v>20</v>
      </c>
      <c r="C20" s="4" t="s">
        <v>35</v>
      </c>
      <c r="D20" s="4" t="s">
        <v>18</v>
      </c>
      <c r="E20" s="3">
        <v>3</v>
      </c>
      <c r="F20" s="19">
        <f>' Item List 2024'!D11</f>
        <v>85</v>
      </c>
      <c r="G20" s="3">
        <v>3</v>
      </c>
      <c r="H20" s="81">
        <f>E20*F20*G20</f>
        <v>765</v>
      </c>
      <c r="I20" s="82">
        <f t="shared" si="2"/>
        <v>765</v>
      </c>
      <c r="J20" s="82">
        <f t="shared" si="3"/>
        <v>765</v>
      </c>
    </row>
    <row r="21" spans="1:10" ht="15.5" x14ac:dyDescent="0.35">
      <c r="A21" s="104"/>
      <c r="B21" s="148"/>
      <c r="C21" s="4" t="s">
        <v>31</v>
      </c>
      <c r="D21" s="4" t="s">
        <v>18</v>
      </c>
      <c r="E21" s="3">
        <v>15</v>
      </c>
      <c r="F21" s="19">
        <f>' Item List 2024'!D11</f>
        <v>85</v>
      </c>
      <c r="G21" s="3">
        <v>0</v>
      </c>
      <c r="H21" s="81">
        <f>E21*F21*G21</f>
        <v>0</v>
      </c>
      <c r="I21" s="82">
        <f t="shared" si="2"/>
        <v>0</v>
      </c>
      <c r="J21" s="108">
        <f>E21*F21*1</f>
        <v>1275</v>
      </c>
    </row>
    <row r="22" spans="1:10" ht="15.5" x14ac:dyDescent="0.35">
      <c r="A22" s="104"/>
      <c r="B22" s="148"/>
      <c r="C22" s="83" t="s">
        <v>457</v>
      </c>
      <c r="D22" s="4" t="s">
        <v>18</v>
      </c>
      <c r="E22" s="3">
        <v>10</v>
      </c>
      <c r="F22" s="19">
        <f>' Item List 2024'!D11</f>
        <v>85</v>
      </c>
      <c r="G22" s="3">
        <v>0</v>
      </c>
      <c r="H22" s="81">
        <f t="shared" si="0"/>
        <v>0</v>
      </c>
      <c r="I22" s="82">
        <f t="shared" si="2"/>
        <v>0</v>
      </c>
      <c r="J22" s="108">
        <f>E22*F22</f>
        <v>850</v>
      </c>
    </row>
    <row r="23" spans="1:10" ht="15.5" x14ac:dyDescent="0.35">
      <c r="A23" s="101"/>
      <c r="B23" s="149"/>
      <c r="C23" s="4" t="s">
        <v>371</v>
      </c>
      <c r="D23" s="4" t="s">
        <v>39</v>
      </c>
      <c r="E23" s="3">
        <v>2</v>
      </c>
      <c r="F23" s="19">
        <f>' Item List 2024'!D144</f>
        <v>650</v>
      </c>
      <c r="G23" s="3">
        <v>1</v>
      </c>
      <c r="H23" s="81">
        <f t="shared" si="0"/>
        <v>1300</v>
      </c>
      <c r="I23" s="82">
        <f t="shared" si="2"/>
        <v>1300</v>
      </c>
      <c r="J23" s="82">
        <f>I23</f>
        <v>1300</v>
      </c>
    </row>
    <row r="24" spans="1:10" ht="15.5" x14ac:dyDescent="0.35">
      <c r="A24" s="104"/>
      <c r="B24" s="151"/>
      <c r="C24" s="83" t="s">
        <v>462</v>
      </c>
      <c r="D24" s="83" t="s">
        <v>201</v>
      </c>
      <c r="E24" s="3">
        <v>3</v>
      </c>
      <c r="F24" s="19">
        <f>' Item List 2024'!D154</f>
        <v>650</v>
      </c>
      <c r="G24" s="3">
        <v>1</v>
      </c>
      <c r="H24" s="81">
        <f t="shared" si="0"/>
        <v>1950</v>
      </c>
      <c r="I24" s="82">
        <f t="shared" si="2"/>
        <v>1950</v>
      </c>
      <c r="J24" s="82">
        <f>I24</f>
        <v>1950</v>
      </c>
    </row>
    <row r="25" spans="1:10" ht="15.5" x14ac:dyDescent="0.35">
      <c r="A25" s="101"/>
      <c r="B25" s="149"/>
      <c r="C25" s="4" t="s">
        <v>380</v>
      </c>
      <c r="D25" s="4" t="s">
        <v>123</v>
      </c>
      <c r="E25" s="3">
        <v>1</v>
      </c>
      <c r="F25" s="19">
        <f>' Item List 2024'!D181</f>
        <v>470</v>
      </c>
      <c r="G25" s="3">
        <v>1</v>
      </c>
      <c r="H25" s="81">
        <f t="shared" si="0"/>
        <v>470</v>
      </c>
      <c r="I25" s="82">
        <f t="shared" si="2"/>
        <v>470</v>
      </c>
      <c r="J25" s="81">
        <f>I25</f>
        <v>470</v>
      </c>
    </row>
    <row r="26" spans="1:10" ht="15.5" x14ac:dyDescent="0.35">
      <c r="A26" s="101"/>
      <c r="B26" s="149"/>
      <c r="C26" s="4" t="s">
        <v>381</v>
      </c>
      <c r="D26" s="4" t="s">
        <v>123</v>
      </c>
      <c r="E26" s="3">
        <v>1</v>
      </c>
      <c r="F26" s="19">
        <f>' Item List 2024'!D184</f>
        <v>340</v>
      </c>
      <c r="G26" s="3">
        <v>1</v>
      </c>
      <c r="H26" s="81">
        <f t="shared" si="0"/>
        <v>340</v>
      </c>
      <c r="I26" s="82">
        <f t="shared" si="2"/>
        <v>340</v>
      </c>
      <c r="J26" s="82">
        <f>I26</f>
        <v>340</v>
      </c>
    </row>
    <row r="27" spans="1:10" ht="15.5" x14ac:dyDescent="0.35">
      <c r="A27" s="104"/>
      <c r="B27" s="151"/>
      <c r="C27" s="83" t="s">
        <v>446</v>
      </c>
      <c r="D27" s="83" t="s">
        <v>201</v>
      </c>
      <c r="E27" s="3">
        <v>2</v>
      </c>
      <c r="F27" s="19">
        <f>' Item List 2024'!D247</f>
        <v>600</v>
      </c>
      <c r="G27" s="3">
        <v>1</v>
      </c>
      <c r="H27" s="81">
        <f t="shared" si="0"/>
        <v>1200</v>
      </c>
      <c r="I27" s="82">
        <f t="shared" si="2"/>
        <v>1200</v>
      </c>
      <c r="J27" s="82">
        <f>I27</f>
        <v>1200</v>
      </c>
    </row>
    <row r="28" spans="1:10" ht="15.5" x14ac:dyDescent="0.35">
      <c r="A28" s="104"/>
      <c r="B28" s="151"/>
      <c r="C28" s="83" t="s">
        <v>483</v>
      </c>
      <c r="D28" s="83" t="s">
        <v>200</v>
      </c>
      <c r="E28" s="3">
        <v>1</v>
      </c>
      <c r="F28" s="19">
        <f>' Item List 2024'!D203</f>
        <v>744</v>
      </c>
      <c r="G28" s="3">
        <v>0</v>
      </c>
      <c r="H28" s="81">
        <f t="shared" si="0"/>
        <v>0</v>
      </c>
      <c r="I28" s="82">
        <f t="shared" si="2"/>
        <v>0</v>
      </c>
      <c r="J28" s="108">
        <f>E28*F28</f>
        <v>744</v>
      </c>
    </row>
    <row r="29" spans="1:10" ht="15.5" x14ac:dyDescent="0.35">
      <c r="A29" s="104"/>
      <c r="B29" s="151"/>
      <c r="C29" s="83" t="s">
        <v>423</v>
      </c>
      <c r="D29" s="83" t="s">
        <v>200</v>
      </c>
      <c r="E29" s="3">
        <v>1</v>
      </c>
      <c r="F29" s="19">
        <f>' Item List 2024'!D190</f>
        <v>716</v>
      </c>
      <c r="G29" s="3">
        <v>0</v>
      </c>
      <c r="H29" s="81">
        <f t="shared" si="0"/>
        <v>0</v>
      </c>
      <c r="I29" s="82">
        <f t="shared" ref="I29:I30" si="4">H29</f>
        <v>0</v>
      </c>
      <c r="J29" s="108">
        <f t="shared" ref="J29:J30" si="5">E29*F29</f>
        <v>716</v>
      </c>
    </row>
    <row r="30" spans="1:10" ht="15.5" x14ac:dyDescent="0.35">
      <c r="A30" s="101"/>
      <c r="B30" s="149"/>
      <c r="C30" s="83" t="s">
        <v>467</v>
      </c>
      <c r="D30" s="83" t="s">
        <v>468</v>
      </c>
      <c r="E30" s="3">
        <v>1</v>
      </c>
      <c r="F30" s="19">
        <f>' Item List 2024'!D183</f>
        <v>65</v>
      </c>
      <c r="G30" s="3">
        <v>0</v>
      </c>
      <c r="H30" s="81">
        <f t="shared" si="0"/>
        <v>0</v>
      </c>
      <c r="I30" s="82">
        <f t="shared" si="4"/>
        <v>0</v>
      </c>
      <c r="J30" s="108">
        <f t="shared" si="5"/>
        <v>65</v>
      </c>
    </row>
    <row r="31" spans="1:10" ht="15.5" x14ac:dyDescent="0.35">
      <c r="A31" s="104"/>
      <c r="B31" s="151"/>
      <c r="C31" s="83" t="s">
        <v>516</v>
      </c>
      <c r="D31" s="83" t="s">
        <v>514</v>
      </c>
      <c r="E31" s="3">
        <v>2000</v>
      </c>
      <c r="F31" s="19">
        <f>' Item List 2024'!D8</f>
        <v>2.8</v>
      </c>
      <c r="G31" s="3">
        <v>1</v>
      </c>
      <c r="H31" s="81">
        <f t="shared" si="0"/>
        <v>5600</v>
      </c>
      <c r="I31" s="82">
        <f>H31</f>
        <v>5600</v>
      </c>
      <c r="J31" s="82">
        <f>I31</f>
        <v>5600</v>
      </c>
    </row>
    <row r="32" spans="1:10" ht="15.5" x14ac:dyDescent="0.35">
      <c r="A32" s="104"/>
      <c r="B32" s="151"/>
      <c r="C32" s="83" t="s">
        <v>520</v>
      </c>
      <c r="D32" s="83"/>
      <c r="E32" s="3">
        <v>1</v>
      </c>
      <c r="F32" s="19">
        <f>' Item List 2024'!D7</f>
        <v>1000</v>
      </c>
      <c r="G32" s="3">
        <v>1</v>
      </c>
      <c r="H32" s="81">
        <f t="shared" si="0"/>
        <v>1000</v>
      </c>
      <c r="I32" s="82">
        <f>H32</f>
        <v>1000</v>
      </c>
      <c r="J32" s="82">
        <f>I32</f>
        <v>1000</v>
      </c>
    </row>
    <row r="33" spans="1:10" ht="15.5" x14ac:dyDescent="0.35">
      <c r="A33" s="101"/>
      <c r="B33" s="150"/>
      <c r="C33" s="4" t="s">
        <v>256</v>
      </c>
      <c r="D33" s="4" t="s">
        <v>372</v>
      </c>
      <c r="E33" s="3">
        <v>4</v>
      </c>
      <c r="F33" s="19">
        <f>' Item List 2024'!D229</f>
        <v>180</v>
      </c>
      <c r="G33" s="3">
        <v>0</v>
      </c>
      <c r="H33" s="81">
        <f t="shared" si="0"/>
        <v>0</v>
      </c>
      <c r="I33" s="82">
        <f>H33</f>
        <v>0</v>
      </c>
      <c r="J33" s="82">
        <f>E33*F33</f>
        <v>720</v>
      </c>
    </row>
    <row r="34" spans="1:10" ht="15.5" x14ac:dyDescent="0.35">
      <c r="A34" s="102"/>
      <c r="B34" s="3" t="s">
        <v>367</v>
      </c>
      <c r="C34" s="4" t="s">
        <v>46</v>
      </c>
      <c r="D34" s="4" t="s">
        <v>368</v>
      </c>
      <c r="E34" s="3">
        <v>12</v>
      </c>
      <c r="F34" s="19">
        <f>' Item List 2024'!D10</f>
        <v>550</v>
      </c>
      <c r="G34" s="3">
        <v>0</v>
      </c>
      <c r="H34" s="81">
        <f t="shared" si="0"/>
        <v>0</v>
      </c>
      <c r="I34" s="82">
        <f>H34</f>
        <v>0</v>
      </c>
      <c r="J34" s="108">
        <f>E34*F34</f>
        <v>6600</v>
      </c>
    </row>
    <row r="35" spans="1:10" ht="15.5" x14ac:dyDescent="0.35">
      <c r="A35" s="3"/>
      <c r="B35" s="1" t="s">
        <v>12</v>
      </c>
      <c r="C35" s="1"/>
      <c r="D35" s="1"/>
      <c r="E35" s="1"/>
      <c r="F35" s="1"/>
      <c r="G35" s="1"/>
      <c r="H35" s="88">
        <f>SUM(H6:H34)</f>
        <v>89990</v>
      </c>
      <c r="I35" s="88">
        <f>SUM(I6:I34)</f>
        <v>21125</v>
      </c>
      <c r="J35" s="88">
        <f t="shared" ref="J35" si="6">SUM(J6:J34)</f>
        <v>32095</v>
      </c>
    </row>
    <row r="36" spans="1:10" ht="15" customHeight="1" thickBot="1" x14ac:dyDescent="0.4"/>
    <row r="37" spans="1:10" ht="16" thickBot="1" x14ac:dyDescent="0.4">
      <c r="A37" s="152" t="s">
        <v>48</v>
      </c>
      <c r="B37" s="153"/>
      <c r="C37" s="7" t="s">
        <v>8</v>
      </c>
      <c r="E37" s="156" t="s">
        <v>373</v>
      </c>
      <c r="F37" s="155"/>
      <c r="G37" s="155"/>
      <c r="H37" s="155"/>
      <c r="I37" s="93">
        <f>B41</f>
        <v>66300</v>
      </c>
    </row>
    <row r="38" spans="1:10" ht="16" thickBot="1" x14ac:dyDescent="0.4">
      <c r="A38" s="8" t="s">
        <v>50</v>
      </c>
      <c r="B38" s="9">
        <v>10</v>
      </c>
      <c r="C38" s="89" t="s">
        <v>469</v>
      </c>
      <c r="E38" s="156" t="s">
        <v>374</v>
      </c>
      <c r="F38" s="155"/>
      <c r="G38" s="155"/>
      <c r="H38" s="155"/>
      <c r="I38" s="94">
        <f>H35+I35+J35</f>
        <v>143210</v>
      </c>
    </row>
    <row r="39" spans="1:10" ht="16" thickBot="1" x14ac:dyDescent="0.4">
      <c r="A39" s="3" t="s">
        <v>53</v>
      </c>
      <c r="B39" s="3">
        <v>7800</v>
      </c>
      <c r="C39" s="90" t="s">
        <v>54</v>
      </c>
      <c r="E39" s="156" t="s">
        <v>375</v>
      </c>
      <c r="F39" s="155"/>
      <c r="G39" s="155"/>
      <c r="H39" s="155"/>
      <c r="I39" s="106">
        <f>I37-I38</f>
        <v>-76910</v>
      </c>
    </row>
    <row r="40" spans="1:10" ht="16" thickBot="1" x14ac:dyDescent="0.4">
      <c r="A40" s="3" t="s">
        <v>56</v>
      </c>
      <c r="B40" s="81">
        <f>B39*0.85</f>
        <v>6630</v>
      </c>
      <c r="C40" s="90" t="s">
        <v>54</v>
      </c>
      <c r="E40" s="156" t="s">
        <v>376</v>
      </c>
      <c r="F40" s="155"/>
      <c r="G40" s="155"/>
      <c r="H40" s="155"/>
      <c r="I40" s="93">
        <f>B38*B40</f>
        <v>66300</v>
      </c>
    </row>
    <row r="41" spans="1:10" ht="16" thickBot="1" x14ac:dyDescent="0.4">
      <c r="A41" s="91" t="s">
        <v>470</v>
      </c>
      <c r="B41" s="95">
        <f>B38*B40</f>
        <v>66300</v>
      </c>
      <c r="C41" s="92" t="s">
        <v>469</v>
      </c>
      <c r="E41" s="156" t="s">
        <v>377</v>
      </c>
      <c r="F41" s="155"/>
      <c r="G41" s="155"/>
      <c r="H41" s="155"/>
      <c r="I41" s="94">
        <f>J35</f>
        <v>32095</v>
      </c>
    </row>
    <row r="42" spans="1:10" ht="16" thickBot="1" x14ac:dyDescent="0.4">
      <c r="E42" s="156" t="s">
        <v>378</v>
      </c>
      <c r="F42" s="155"/>
      <c r="G42" s="155"/>
      <c r="H42" s="155"/>
      <c r="I42" s="106">
        <f>I40-I41</f>
        <v>34205</v>
      </c>
    </row>
    <row r="43" spans="1:10" ht="15" customHeight="1" x14ac:dyDescent="0.35">
      <c r="I43" s="80"/>
    </row>
    <row r="44" spans="1:10" ht="15" customHeight="1" x14ac:dyDescent="0.35">
      <c r="A44" s="79" t="s">
        <v>453</v>
      </c>
    </row>
    <row r="45" spans="1:10" ht="15" customHeight="1" x14ac:dyDescent="0.35">
      <c r="A45" s="107" t="s">
        <v>527</v>
      </c>
    </row>
    <row r="46" spans="1:10" ht="15" customHeight="1" x14ac:dyDescent="0.35">
      <c r="A46" s="80" t="s">
        <v>455</v>
      </c>
    </row>
    <row r="47" spans="1:10" ht="15" customHeight="1" x14ac:dyDescent="0.35">
      <c r="A47" s="80" t="s">
        <v>456</v>
      </c>
    </row>
    <row r="48" spans="1:10" ht="15" customHeight="1" x14ac:dyDescent="0.35">
      <c r="A48" s="80" t="s">
        <v>458</v>
      </c>
    </row>
    <row r="49" spans="1:1" ht="15" customHeight="1" x14ac:dyDescent="0.35">
      <c r="A49" s="80" t="s">
        <v>459</v>
      </c>
    </row>
    <row r="50" spans="1:1" ht="15" customHeight="1" x14ac:dyDescent="0.35">
      <c r="A50" s="80" t="s">
        <v>461</v>
      </c>
    </row>
  </sheetData>
  <mergeCells count="12">
    <mergeCell ref="E42:H42"/>
    <mergeCell ref="A5:B5"/>
    <mergeCell ref="A6:A12"/>
    <mergeCell ref="B6:B10"/>
    <mergeCell ref="B11:B12"/>
    <mergeCell ref="B20:B33"/>
    <mergeCell ref="A37:B37"/>
    <mergeCell ref="E37:H37"/>
    <mergeCell ref="E38:H38"/>
    <mergeCell ref="E39:H39"/>
    <mergeCell ref="E40:H40"/>
    <mergeCell ref="E41:H41"/>
  </mergeCells>
  <pageMargins left="0.51181102362204722" right="0.31496062992125984" top="0.35433070866141736" bottom="0.35433070866141736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 Item List 2024</vt:lpstr>
      <vt:lpstr>Banana</vt:lpstr>
      <vt:lpstr>Pawpaw</vt:lpstr>
      <vt:lpstr>Litchi</vt:lpstr>
      <vt:lpstr>Citrus</vt:lpstr>
      <vt:lpstr>Plum</vt:lpstr>
      <vt:lpstr>Nectarine</vt:lpstr>
      <vt:lpstr>Dragon</vt:lpstr>
      <vt:lpstr>Mango</vt:lpstr>
      <vt:lpstr>Avocado</vt:lpstr>
      <vt:lpstr>Guava</vt:lpstr>
      <vt:lpstr>Peach</vt:lpstr>
      <vt:lpstr>Passion Fruit</vt:lpstr>
      <vt:lpstr>Strawberry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JOJO</dc:creator>
  <cp:lastModifiedBy>Bandile Mavuso</cp:lastModifiedBy>
  <dcterms:created xsi:type="dcterms:W3CDTF">2013-07-09T13:12:52Z</dcterms:created>
  <dcterms:modified xsi:type="dcterms:W3CDTF">2025-03-28T10:44:08Z</dcterms:modified>
</cp:coreProperties>
</file>